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1.CONTABLES\"/>
    </mc:Choice>
  </mc:AlternateContent>
  <bookViews>
    <workbookView xWindow="240" yWindow="75" windowWidth="15600" windowHeight="7995"/>
  </bookViews>
  <sheets>
    <sheet name="02.1 ACTIVIDADES_ANALITICO" sheetId="1" r:id="rId1"/>
  </sheets>
  <definedNames>
    <definedName name="_xlnm.Print_Area" localSheetId="0">'02.1 ACTIVIDADES_ANALITICO'!$A$2:$N$251</definedName>
    <definedName name="_xlnm.Print_Titles" localSheetId="0">'02.1 ACTIVIDADES_ANALITICO'!$2:$7</definedName>
  </definedNames>
  <calcPr calcId="162913"/>
</workbook>
</file>

<file path=xl/calcChain.xml><?xml version="1.0" encoding="utf-8"?>
<calcChain xmlns="http://schemas.openxmlformats.org/spreadsheetml/2006/main">
  <c r="D228" i="1" l="1"/>
  <c r="D188" i="1"/>
  <c r="G116" i="1" l="1"/>
  <c r="G106" i="1"/>
  <c r="G99" i="1"/>
  <c r="G70" i="1"/>
  <c r="G69" i="1"/>
  <c r="G62" i="1"/>
  <c r="G56" i="1" s="1"/>
  <c r="G53" i="1"/>
  <c r="G48" i="1"/>
  <c r="G38" i="1"/>
  <c r="N38" i="1"/>
  <c r="F38" i="1"/>
  <c r="E38" i="1"/>
  <c r="G33" i="1"/>
  <c r="F33" i="1"/>
  <c r="E33" i="1"/>
  <c r="G27" i="1"/>
  <c r="F27" i="1"/>
  <c r="E27" i="1"/>
  <c r="G25" i="1"/>
  <c r="F25" i="1"/>
  <c r="E25" i="1"/>
  <c r="G19" i="1"/>
  <c r="F19" i="1"/>
  <c r="E19" i="1"/>
  <c r="F116" i="1"/>
  <c r="F106" i="1"/>
  <c r="F99" i="1"/>
  <c r="F70" i="1"/>
  <c r="F69" i="1" s="1"/>
  <c r="F62" i="1"/>
  <c r="F56" i="1"/>
  <c r="F53" i="1"/>
  <c r="F48" i="1"/>
  <c r="E228" i="1"/>
  <c r="E116" i="1"/>
  <c r="E106" i="1"/>
  <c r="E99" i="1"/>
  <c r="E73" i="1"/>
  <c r="E70" i="1"/>
  <c r="E69" i="1" s="1"/>
  <c r="E62" i="1"/>
  <c r="E56" i="1" s="1"/>
  <c r="E53" i="1"/>
  <c r="E48" i="1"/>
  <c r="F98" i="1" l="1"/>
  <c r="F228" i="1"/>
  <c r="G228" i="1"/>
  <c r="G98" i="1"/>
  <c r="G9" i="1"/>
  <c r="G95" i="1" s="1"/>
  <c r="E9" i="1"/>
  <c r="E95" i="1" s="1"/>
  <c r="F9" i="1"/>
  <c r="F95" i="1" s="1"/>
  <c r="E98" i="1"/>
  <c r="N72" i="1"/>
  <c r="B143" i="1"/>
  <c r="B138" i="1"/>
  <c r="B135" i="1"/>
  <c r="B132" i="1"/>
  <c r="B127" i="1"/>
  <c r="D116" i="1"/>
  <c r="C116" i="1"/>
  <c r="D106" i="1"/>
  <c r="C106" i="1"/>
  <c r="D99" i="1"/>
  <c r="C99" i="1"/>
  <c r="B116" i="1"/>
  <c r="B106" i="1"/>
  <c r="B99" i="1"/>
  <c r="N73" i="1"/>
  <c r="N53" i="1"/>
  <c r="N33" i="1"/>
  <c r="N27" i="1"/>
  <c r="N25" i="1"/>
  <c r="N19" i="1"/>
  <c r="D73" i="1"/>
  <c r="C73" i="1"/>
  <c r="D70" i="1"/>
  <c r="D69" i="1" s="1"/>
  <c r="C70" i="1"/>
  <c r="C69" i="1" s="1"/>
  <c r="N69" i="1" s="1"/>
  <c r="D62" i="1"/>
  <c r="D56" i="1" s="1"/>
  <c r="C62" i="1"/>
  <c r="C56" i="1" s="1"/>
  <c r="D53" i="1"/>
  <c r="C53" i="1"/>
  <c r="D48" i="1"/>
  <c r="C48" i="1"/>
  <c r="D38" i="1"/>
  <c r="C38" i="1"/>
  <c r="D33" i="1"/>
  <c r="C33" i="1"/>
  <c r="D27" i="1"/>
  <c r="C27" i="1"/>
  <c r="D25" i="1"/>
  <c r="C25" i="1"/>
  <c r="D19" i="1"/>
  <c r="C19" i="1"/>
  <c r="B70" i="1"/>
  <c r="B69" i="1" s="1"/>
  <c r="B53" i="1"/>
  <c r="B48" i="1"/>
  <c r="B38" i="1"/>
  <c r="B33" i="1"/>
  <c r="B27" i="1"/>
  <c r="B25" i="1"/>
  <c r="B19" i="1"/>
  <c r="B10" i="1"/>
  <c r="B73" i="1"/>
  <c r="B62" i="1"/>
  <c r="B56" i="1" s="1"/>
  <c r="B57" i="1"/>
  <c r="D98" i="1" l="1"/>
  <c r="N106" i="1"/>
  <c r="C228" i="1"/>
  <c r="C98" i="1"/>
  <c r="N70" i="1"/>
  <c r="N56" i="1"/>
  <c r="N48" i="1"/>
  <c r="N116" i="1"/>
  <c r="B98" i="1"/>
  <c r="B228" i="1"/>
  <c r="N62" i="1"/>
  <c r="B9" i="1"/>
  <c r="B95" i="1" s="1"/>
  <c r="N99" i="1"/>
  <c r="C9" i="1"/>
  <c r="C95" i="1" s="1"/>
  <c r="D9" i="1"/>
  <c r="D95" i="1" s="1"/>
  <c r="M95" i="1"/>
  <c r="L95" i="1"/>
  <c r="N83" i="1"/>
  <c r="K95" i="1"/>
  <c r="N9" i="1" l="1"/>
  <c r="N95" i="1" s="1"/>
  <c r="J95" i="1"/>
  <c r="I95" i="1"/>
  <c r="H95" i="1"/>
  <c r="N71" i="1" l="1"/>
  <c r="N118" i="1" l="1"/>
  <c r="N119" i="1"/>
  <c r="N120" i="1"/>
  <c r="N121" i="1"/>
  <c r="N122" i="1"/>
  <c r="N123" i="1"/>
  <c r="N124" i="1"/>
  <c r="N125" i="1"/>
  <c r="N117" i="1"/>
  <c r="N108" i="1"/>
  <c r="N109" i="1"/>
  <c r="N110" i="1"/>
  <c r="N111" i="1"/>
  <c r="N112" i="1"/>
  <c r="N113" i="1"/>
  <c r="N114" i="1"/>
  <c r="N115" i="1"/>
  <c r="N107" i="1"/>
  <c r="N101" i="1"/>
  <c r="N102" i="1"/>
  <c r="N103" i="1"/>
  <c r="N104" i="1"/>
  <c r="N105" i="1"/>
  <c r="N100" i="1"/>
  <c r="M228" i="1"/>
  <c r="L228" i="1"/>
  <c r="K228" i="1"/>
  <c r="J228" i="1"/>
  <c r="I228" i="1"/>
  <c r="H228" i="1"/>
  <c r="N228" i="1"/>
  <c r="N65" i="1"/>
  <c r="N51" i="1"/>
  <c r="D230" i="1" l="1"/>
  <c r="M230" i="1"/>
  <c r="L230" i="1"/>
  <c r="K230" i="1"/>
  <c r="J230" i="1"/>
  <c r="I230" i="1"/>
  <c r="H230" i="1"/>
  <c r="C230" i="1"/>
  <c r="G230" i="1"/>
  <c r="F230" i="1"/>
  <c r="E230" i="1"/>
  <c r="N230" i="1" l="1"/>
  <c r="B230" i="1"/>
</calcChain>
</file>

<file path=xl/sharedStrings.xml><?xml version="1.0" encoding="utf-8"?>
<sst xmlns="http://schemas.openxmlformats.org/spreadsheetml/2006/main" count="227" uniqueCount="214">
  <si>
    <t>"Bajo protesta de decir verdad declaramos que los Estados Financieros y sus Notas, son razonablemente correctos y son responsabilidad del emisor"</t>
  </si>
  <si>
    <t>Ahorro/Desahorro Neto del Ejercicio:</t>
  </si>
  <si>
    <t>Total de Gastos y Otras Pérdidas:</t>
  </si>
  <si>
    <t>Otros Gastos Varios</t>
  </si>
  <si>
    <t>Resultado por Posición Monetaria</t>
  </si>
  <si>
    <t>Diferencias por Tipo de Cambio Negativas en Efectivo y Equivalentes</t>
  </si>
  <si>
    <t>Gastos de Ejercicios Anteriores</t>
  </si>
  <si>
    <t>Otros Gastos</t>
  </si>
  <si>
    <t>Aumento por Insuficiencia de Estimaciones por Pérdida o Deterioro u Obsolescencia</t>
  </si>
  <si>
    <t>Amortización de Activos Intangibles</t>
  </si>
  <si>
    <t>Depreciación de Bienes Muebles</t>
  </si>
  <si>
    <t>Depreciación de Infraestructura</t>
  </si>
  <si>
    <t>Depreciación de Bienes Inmuebles</t>
  </si>
  <si>
    <t>Estimaciones por Pérdida o Deterioro de Activo no Circulante</t>
  </si>
  <si>
    <t>Estimaciones por Pérdida o Deterioro de Activos Circulantes</t>
  </si>
  <si>
    <t>Estimaciones, Depreciaciones, Deterioros, Obsolescencia y Amortizaciones</t>
  </si>
  <si>
    <t>Apoyos Financieros</t>
  </si>
  <si>
    <t>Costo por Coberturas</t>
  </si>
  <si>
    <t>Gastos de la Deuda Pública Externa</t>
  </si>
  <si>
    <t>Gastos de la Deuda Pública Interna</t>
  </si>
  <si>
    <t>Gastos de la Deuda Pública</t>
  </si>
  <si>
    <t>Comisiones de la Deuda Pública Externa</t>
  </si>
  <si>
    <t>Comisiones de la Deuda Pública Interna</t>
  </si>
  <si>
    <t>Comisiones de la Deuda Pública</t>
  </si>
  <si>
    <t>Intereses de la Deuda Pública Externa</t>
  </si>
  <si>
    <t>Intereses de la Deuda Pública Interna</t>
  </si>
  <si>
    <t>Intereses de la Deuda Pública</t>
  </si>
  <si>
    <t>Intereses, Comisiones y Otros Gastos de la Deuda Pública</t>
  </si>
  <si>
    <t>Becas</t>
  </si>
  <si>
    <t>Ayudas Sociales a Personas</t>
  </si>
  <si>
    <t>Ayudas Sociales</t>
  </si>
  <si>
    <t>Servicios Generales</t>
  </si>
  <si>
    <t>Materiales y Suministros</t>
  </si>
  <si>
    <t>Seguridad Social</t>
  </si>
  <si>
    <t>Servicios Personales</t>
  </si>
  <si>
    <t>Gastos de Funcionamiento</t>
  </si>
  <si>
    <t>GASTOS Y OTRAS PERDIDAS</t>
  </si>
  <si>
    <t>Otros Ingresos y Beneficios Varios</t>
  </si>
  <si>
    <t>Utilidades por Participación Patrimonial</t>
  </si>
  <si>
    <t>Diferencias por Tipo de Cambio a Favor en Efectivo y Equivalentes</t>
  </si>
  <si>
    <t>Bonificaciones y Descuentos Obtenidos</t>
  </si>
  <si>
    <t>Otros Ingresos de Ejercicios Anteriores</t>
  </si>
  <si>
    <t>Disminución del Exceso en Provisiones</t>
  </si>
  <si>
    <t>Disminución del Exceso de Provisiones</t>
  </si>
  <si>
    <t>Disminución del Exceso de Estimaciones por Pérdida o Deterioro u Obsolescencia</t>
  </si>
  <si>
    <t>Incremento por Variación de Almacén de Materias Primas, Materiales y Suministros de Consumo</t>
  </si>
  <si>
    <t>Incremento por Variación de Inventarios</t>
  </si>
  <si>
    <t>Otros Ingresos Financieros</t>
  </si>
  <si>
    <t>Intereses Ganados de Valores, Créditos, Bonos y Otros.</t>
  </si>
  <si>
    <t>Ingresos Financieros</t>
  </si>
  <si>
    <t>Otros Ingresos y Beneficios</t>
  </si>
  <si>
    <t>Subsidios y Subvenciones</t>
  </si>
  <si>
    <t>Transferencias, Asignaciones, Subsidios y Otras ayudas</t>
  </si>
  <si>
    <t>Convenios</t>
  </si>
  <si>
    <t>Aportaciones</t>
  </si>
  <si>
    <t>Participaciones y Aportaciones</t>
  </si>
  <si>
    <t>Participaciones, Aportaciones, Transferencias, Asignaciones, Subsidios y Otras Ayudas</t>
  </si>
  <si>
    <t>Otros Derechos</t>
  </si>
  <si>
    <t>Accesorios de Derechos</t>
  </si>
  <si>
    <t>Derechos por Prestación de Servicios</t>
  </si>
  <si>
    <t>Derechos</t>
  </si>
  <si>
    <t>Ingresos de Gestión</t>
  </si>
  <si>
    <t>INGRESOS Y OTROS BENEFICIOS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</si>
  <si>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</si>
  <si>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</si>
  <si>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</si>
  <si>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</si>
  <si>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</si>
  <si>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</si>
  <si>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</si>
  <si>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</si>
  <si>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</si>
  <si>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</si>
  <si>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</si>
  <si>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</si>
  <si>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</si>
  <si>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Rubro/Partida</t>
  </si>
  <si>
    <t xml:space="preserve">ESTADO DE ACTIVIDADES ANALITICO 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</si>
  <si>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</si>
  <si>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</si>
  <si>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</si>
  <si>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</si>
  <si>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</si>
  <si>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</si>
  <si>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</si>
  <si>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</si>
  <si>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</si>
  <si>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</si>
  <si>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</si>
  <si>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</si>
  <si>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</si>
  <si>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</si>
  <si>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</si>
  <si>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</si>
  <si>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</si>
  <si>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 por el Uso, Goce, Aprovechamiento o Explotación de Bienes de Dominio Público</t>
  </si>
  <si>
    <t>Derechos a los Hidrocarburos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</si>
  <si>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</si>
  <si>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</si>
  <si>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</si>
  <si>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</si>
  <si>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</si>
  <si>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</si>
  <si>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 (Derogada)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</si>
  <si>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</si>
  <si>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</si>
  <si>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</si>
  <si>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</si>
  <si>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</si>
  <si>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</si>
  <si>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</si>
  <si>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</si>
  <si>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</si>
  <si>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</si>
  <si>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</si>
  <si>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</si>
  <si>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</si>
  <si>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</si>
  <si>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</si>
  <si>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</si>
  <si>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</t>
  </si>
  <si>
    <t>Incentivos Derivados de la Colaboración Fiscal</t>
  </si>
  <si>
    <t>Transferencias Internas y Asignaciones del Sector Público</t>
  </si>
  <si>
    <t>Transferencias del Sector Público</t>
  </si>
  <si>
    <t>Pensiones y Jubilaciones</t>
  </si>
  <si>
    <t>Transferencias del Exterior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</si>
  <si>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</si>
  <si>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</si>
  <si>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</si>
  <si>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</si>
  <si>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Diferencias de Cotizaciones a Favor en Valores Negociables</t>
  </si>
  <si>
    <t>Total de Ingresos y Otros Beneficios: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</si>
  <si>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</si>
  <si>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</si>
  <si>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</si>
  <si>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</si>
  <si>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</si>
  <si>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</si>
  <si>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</si>
  <si>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</si>
  <si>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</si>
  <si>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</si>
  <si>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</si>
  <si>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</si>
  <si>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</si>
  <si>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</si>
  <si>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</si>
  <si>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</si>
  <si>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</si>
  <si>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</si>
  <si>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</si>
  <si>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</si>
  <si>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</si>
  <si>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</si>
  <si>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</si>
  <si>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</si>
  <si>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</si>
  <si>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</si>
  <si>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</si>
  <si>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</si>
  <si>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</si>
  <si>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</si>
  <si>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</si>
  <si>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</si>
  <si>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</si>
  <si>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</si>
  <si>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</si>
  <si>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</si>
  <si>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</si>
  <si>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</si>
  <si>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</si>
  <si>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</si>
  <si>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</si>
  <si>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</si>
  <si>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</si>
  <si>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</si>
  <si>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</si>
  <si>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</si>
  <si>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</si>
  <si>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</si>
  <si>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</si>
  <si>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</si>
  <si>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</si>
  <si>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</si>
  <si>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</si>
  <si>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</si>
  <si>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</si>
  <si>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</si>
  <si>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Apoyos Financieros a Intermediarios</t>
  </si>
  <si>
    <t>Apoyo Financieros a Ahorradores y Deudores del Sistema Financiero Nacional</t>
  </si>
  <si>
    <t>Deterioro de los Activos Biológicos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</si>
  <si>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</si>
  <si>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</si>
  <si>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</si>
  <si>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</si>
  <si>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</si>
  <si>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</si>
  <si>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</si>
  <si>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</si>
  <si>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</si>
  <si>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</si>
  <si>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Provisiones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</si>
  <si>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</si>
  <si>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</si>
  <si>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</si>
  <si>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</si>
  <si>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Inversión Pública no Capitalizable</t>
  </si>
  <si>
    <t>Construcción en Bienes no Capitalizable</t>
  </si>
  <si>
    <t>Transferencias, Asignaciones, Subsidios y Otras Ayudas</t>
  </si>
  <si>
    <t>Otros Gastos y Pérdidas Extraordinarias</t>
  </si>
  <si>
    <t>Inversión Pública</t>
  </si>
  <si>
    <t>2.1</t>
  </si>
  <si>
    <t>UNIVERSIDAD TECNOLÓGICA DE NUEVO LAREDO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</si>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</sst>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61">
    <xf numFmtId="0" fontId="0" fillId="0" borderId="0" xfId="0"/>
    <xf numFmtId="0" fontId="2" fillId="0" borderId="0" xfId="0" applyFont="1" applyBorder="1"/>
    <xf numFmtId="0" fontId="3" fillId="0" borderId="0" xfId="0" applyFont="1" applyAlignment="1">
      <alignment vertical="center" wrapText="1"/>
    </xf>
    <xf numFmtId="3" fontId="4" fillId="0" borderId="1" xfId="0" applyNumberFormat="1" applyFont="1" applyBorder="1"/>
    <xf numFmtId="0" fontId="4" fillId="0" borderId="2" xfId="0" applyFont="1" applyBorder="1" applyAlignment="1"/>
    <xf numFmtId="3" fontId="2" fillId="0" borderId="3" xfId="0" applyNumberFormat="1" applyFont="1" applyBorder="1"/>
    <xf numFmtId="3" fontId="2" fillId="0" borderId="4" xfId="0" applyNumberFormat="1" applyFont="1" applyBorder="1"/>
    <xf numFmtId="0" fontId="2" fillId="0" borderId="4" xfId="0" applyFont="1" applyBorder="1"/>
    <xf numFmtId="3" fontId="4" fillId="2" borderId="1" xfId="0" applyNumberFormat="1" applyFont="1" applyFill="1" applyBorder="1"/>
    <xf numFmtId="0" fontId="5" fillId="2" borderId="2" xfId="0" applyFont="1" applyFill="1" applyBorder="1" applyAlignment="1"/>
    <xf numFmtId="3" fontId="2" fillId="0" borderId="1" xfId="0" applyNumberFormat="1" applyFont="1" applyBorder="1"/>
    <xf numFmtId="0" fontId="5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3" fontId="2" fillId="2" borderId="1" xfId="0" applyNumberFormat="1" applyFont="1" applyFill="1" applyBorder="1"/>
    <xf numFmtId="0" fontId="5" fillId="2" borderId="2" xfId="0" applyFont="1" applyFill="1" applyBorder="1" applyAlignment="1">
      <alignment vertical="center"/>
    </xf>
    <xf numFmtId="3" fontId="2" fillId="0" borderId="6" xfId="0" applyNumberFormat="1" applyFont="1" applyBorder="1"/>
    <xf numFmtId="0" fontId="2" fillId="0" borderId="6" xfId="0" applyFont="1" applyBorder="1" applyAlignment="1">
      <alignment horizontal="justify" vertical="center"/>
    </xf>
    <xf numFmtId="3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4" fillId="0" borderId="13" xfId="0" applyNumberFormat="1" applyFont="1" applyBorder="1"/>
    <xf numFmtId="3" fontId="2" fillId="0" borderId="14" xfId="0" applyNumberFormat="1" applyFont="1" applyBorder="1"/>
    <xf numFmtId="3" fontId="2" fillId="0" borderId="13" xfId="0" applyNumberFormat="1" applyFont="1" applyBorder="1"/>
    <xf numFmtId="3" fontId="2" fillId="0" borderId="15" xfId="0" applyNumberFormat="1" applyFont="1" applyBorder="1"/>
    <xf numFmtId="0" fontId="11" fillId="0" borderId="13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11" fillId="0" borderId="14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11" fillId="0" borderId="15" xfId="0" applyFont="1" applyBorder="1" applyAlignment="1">
      <alignment horizontal="justify" vertical="center"/>
    </xf>
    <xf numFmtId="3" fontId="2" fillId="0" borderId="0" xfId="0" applyNumberFormat="1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3" fontId="2" fillId="0" borderId="9" xfId="0" applyNumberFormat="1" applyFont="1" applyBorder="1"/>
    <xf numFmtId="3" fontId="2" fillId="0" borderId="2" xfId="0" applyNumberFormat="1" applyFont="1" applyBorder="1"/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3" fontId="2" fillId="0" borderId="8" xfId="0" applyNumberFormat="1" applyFont="1" applyBorder="1"/>
    <xf numFmtId="0" fontId="11" fillId="0" borderId="0" xfId="0" applyFont="1" applyBorder="1" applyAlignment="1">
      <alignment horizontal="justify" vertical="center"/>
    </xf>
    <xf numFmtId="0" fontId="11" fillId="0" borderId="6" xfId="0" applyFont="1" applyBorder="1" applyAlignment="1">
      <alignment horizontal="justify" vertical="center"/>
    </xf>
    <xf numFmtId="0" fontId="11" fillId="0" borderId="8" xfId="0" applyFont="1" applyBorder="1" applyAlignment="1">
      <alignment horizontal="justify" vertical="center"/>
    </xf>
    <xf numFmtId="0" fontId="5" fillId="0" borderId="14" xfId="0" applyFont="1" applyBorder="1" applyAlignment="1">
      <alignment horizontal="justify" vertical="center"/>
    </xf>
    <xf numFmtId="0" fontId="9" fillId="3" borderId="9" xfId="0" quotePrefix="1" applyFont="1" applyFill="1" applyBorder="1" applyAlignment="1">
      <alignment horizontal="center"/>
    </xf>
    <xf numFmtId="0" fontId="9" fillId="3" borderId="8" xfId="0" quotePrefix="1" applyFont="1" applyFill="1" applyBorder="1" applyAlignment="1">
      <alignment horizontal="center"/>
    </xf>
    <xf numFmtId="0" fontId="9" fillId="3" borderId="7" xfId="0" quotePrefix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390526</xdr:colOff>
      <xdr:row>237</xdr:row>
      <xdr:rowOff>114300</xdr:rowOff>
    </xdr:from>
    <xdr:ext cx="2724150" cy="819150"/>
    <xdr:sp macro="" textlink="">
      <xdr:nvSpPr>
        <xdr:cNvPr id="7" name="6 CuadroTexto"/>
        <xdr:cNvSpPr txBox="1"/>
      </xdr:nvSpPr>
      <xdr:spPr>
        <a:xfrm>
          <a:off x="390526" y="45339000"/>
          <a:ext cx="2724150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8</xdr:col>
      <xdr:colOff>371476</xdr:colOff>
      <xdr:row>237</xdr:row>
      <xdr:rowOff>114300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8010526" y="453390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552451</xdr:colOff>
      <xdr:row>241</xdr:row>
      <xdr:rowOff>133350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4438651" y="482727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	</a:t>
          </a:r>
        </a:p>
        <a:p>
          <a:pPr algn="ctr"/>
          <a:r>
            <a:rPr lang="es-MX" sz="1100" b="1" baseline="0"/>
            <a:t>JEFE DEL DEPARTAMENTO DE CONTABILIDAD</a:t>
          </a:r>
          <a:endParaRPr lang="es-MX" sz="1100" b="1"/>
        </a:p>
      </xdr:txBody>
    </xdr:sp>
    <xdr:clientData/>
  </xdr:oneCellAnchor>
  <xdr:twoCellAnchor editAs="oneCell">
    <xdr:from>
      <xdr:col>0</xdr:col>
      <xdr:colOff>47624</xdr:colOff>
      <xdr:row>1</xdr:row>
      <xdr:rowOff>38100</xdr:rowOff>
    </xdr:from>
    <xdr:to>
      <xdr:col>0</xdr:col>
      <xdr:colOff>2183479</xdr:colOff>
      <xdr:row>4</xdr:row>
      <xdr:rowOff>161925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2868" b="5532"/>
        <a:stretch/>
      </xdr:blipFill>
      <xdr:spPr>
        <a:xfrm>
          <a:off x="47624" y="200025"/>
          <a:ext cx="2135855" cy="66675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</xdr:row>
      <xdr:rowOff>47625</xdr:rowOff>
    </xdr:from>
    <xdr:to>
      <xdr:col>13</xdr:col>
      <xdr:colOff>541417</xdr:colOff>
      <xdr:row>4</xdr:row>
      <xdr:rowOff>186824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209550"/>
          <a:ext cx="1846342" cy="682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54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baseColWidth="10" defaultRowHeight="12.75" x14ac:dyDescent="0.2"/>
  <cols>
    <col min="1" max="1" width="48.42578125" style="1" customWidth="1"/>
    <col min="2" max="6" width="9.85546875" style="1" bestFit="1" customWidth="1"/>
    <col min="7" max="7" width="11.140625" style="1" customWidth="1"/>
    <col min="8" max="8" width="9.42578125" style="1" bestFit="1" customWidth="1"/>
    <col min="9" max="9" width="9.85546875" style="1" bestFit="1" customWidth="1"/>
    <col min="10" max="10" width="9.42578125" style="1" bestFit="1" customWidth="1"/>
    <col min="11" max="12" width="9.85546875" style="1" bestFit="1" customWidth="1"/>
    <col min="13" max="13" width="10.42578125" style="1" bestFit="1" customWidth="1"/>
    <col min="14" max="14" width="12.140625" style="1" customWidth="1"/>
    <col min="15" max="16384" width="11.42578125" style="1"/>
  </cols>
  <sheetData>
    <row r="2" spans="1:14" ht="15.75" x14ac:dyDescent="0.25">
      <c r="A2" s="57" t="s">
        <v>212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</row>
    <row r="3" spans="1:14" x14ac:dyDescent="0.2">
      <c r="A3" s="54" t="s">
        <v>77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4" ht="14.25" customHeight="1" x14ac:dyDescent="0.2">
      <c r="A4" s="51" t="s">
        <v>213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ht="17.25" customHeight="1" x14ac:dyDescent="0.25">
      <c r="A5" s="48" t="s">
        <v>211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4" ht="6" customHeight="1" x14ac:dyDescent="0.2"/>
    <row r="7" spans="1:14" s="19" customFormat="1" ht="27" customHeight="1" x14ac:dyDescent="0.25">
      <c r="A7" s="20" t="s">
        <v>76</v>
      </c>
      <c r="B7" s="20" t="s">
        <v>75</v>
      </c>
      <c r="C7" s="20" t="s">
        <v>74</v>
      </c>
      <c r="D7" s="20" t="s">
        <v>73</v>
      </c>
      <c r="E7" s="20" t="s">
        <v>72</v>
      </c>
      <c r="F7" s="20" t="s">
        <v>71</v>
      </c>
      <c r="G7" s="20" t="s">
        <v>70</v>
      </c>
      <c r="H7" s="20" t="s">
        <v>69</v>
      </c>
      <c r="I7" s="20" t="s">
        <v>68</v>
      </c>
      <c r="J7" s="20" t="s">
        <v>67</v>
      </c>
      <c r="K7" s="20" t="s">
        <v>66</v>
      </c>
      <c r="L7" s="20" t="s">
        <v>65</v>
      </c>
      <c r="M7" s="20" t="s">
        <v>64</v>
      </c>
      <c r="N7" s="20" t="s">
        <v>63</v>
      </c>
    </row>
    <row r="8" spans="1:14" x14ac:dyDescent="0.2">
      <c r="A8" s="12" t="s">
        <v>62</v>
      </c>
      <c r="B8" s="18"/>
      <c r="C8" s="18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">
      <c r="A9" s="11" t="s">
        <v>61</v>
      </c>
      <c r="B9" s="3">
        <f>B10+B19+B25+B27+B33+B38+B48+B53</f>
        <v>363770</v>
      </c>
      <c r="C9" s="3">
        <f t="shared" ref="C9:G9" si="0">C10+C19+C25+C27+C33+C38+C48+C53</f>
        <v>455486</v>
      </c>
      <c r="D9" s="3">
        <f t="shared" si="0"/>
        <v>553275.66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/>
      <c r="I9" s="3"/>
      <c r="J9" s="3"/>
      <c r="K9" s="3"/>
      <c r="L9" s="3"/>
      <c r="M9" s="3"/>
      <c r="N9" s="3">
        <f>B9+C9+D9+E9+F9+G9+H9+I9+J9+K9+L9+M9</f>
        <v>1372531.6600000001</v>
      </c>
    </row>
    <row r="10" spans="1:14" x14ac:dyDescent="0.2">
      <c r="A10" s="25" t="s">
        <v>78</v>
      </c>
      <c r="B10" s="21">
        <f>SUM(B11:B18)</f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x14ac:dyDescent="0.2">
      <c r="A11" s="26" t="s">
        <v>79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x14ac:dyDescent="0.2">
      <c r="A12" s="27" t="s">
        <v>80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25.5" x14ac:dyDescent="0.2">
      <c r="A13" s="27" t="s">
        <v>81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x14ac:dyDescent="0.2">
      <c r="A14" s="27" t="s">
        <v>82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2">
      <c r="A15" s="27" t="s">
        <v>83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2">
      <c r="A16" s="27" t="s">
        <v>84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2">
      <c r="A17" s="27" t="s">
        <v>85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2">
      <c r="A18" s="28" t="s">
        <v>86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2">
      <c r="A19" s="29" t="s">
        <v>87</v>
      </c>
      <c r="B19" s="22">
        <f>SUM(B20:B24)</f>
        <v>0</v>
      </c>
      <c r="C19" s="22">
        <f t="shared" ref="C19:G19" si="1">SUM(C20:C24)</f>
        <v>0</v>
      </c>
      <c r="D19" s="22">
        <f t="shared" si="1"/>
        <v>0</v>
      </c>
      <c r="E19" s="22">
        <f t="shared" si="1"/>
        <v>0</v>
      </c>
      <c r="F19" s="22">
        <f t="shared" si="1"/>
        <v>0</v>
      </c>
      <c r="G19" s="22">
        <f t="shared" si="1"/>
        <v>0</v>
      </c>
      <c r="H19" s="22"/>
      <c r="I19" s="22"/>
      <c r="J19" s="22"/>
      <c r="K19" s="22"/>
      <c r="L19" s="22"/>
      <c r="M19" s="22"/>
      <c r="N19" s="3">
        <f>B19+C19+D19+E19+F19+G19+H19+I19+J19+K19+L19+M19</f>
        <v>0</v>
      </c>
    </row>
    <row r="20" spans="1:14" x14ac:dyDescent="0.2">
      <c r="A20" s="30" t="s">
        <v>88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">
      <c r="A21" s="31" t="s">
        <v>89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x14ac:dyDescent="0.2">
      <c r="A22" s="31" t="s">
        <v>90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x14ac:dyDescent="0.2">
      <c r="A23" s="31" t="s">
        <v>91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x14ac:dyDescent="0.2">
      <c r="A24" s="32" t="s">
        <v>92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">
      <c r="A25" s="33" t="s">
        <v>93</v>
      </c>
      <c r="B25" s="10">
        <f>SUM(B26)</f>
        <v>0</v>
      </c>
      <c r="C25" s="10">
        <f t="shared" ref="C25:G25" si="2">SUM(C26)</f>
        <v>0</v>
      </c>
      <c r="D25" s="10">
        <f t="shared" si="2"/>
        <v>0</v>
      </c>
      <c r="E25" s="10">
        <f t="shared" si="2"/>
        <v>0</v>
      </c>
      <c r="F25" s="10">
        <f t="shared" si="2"/>
        <v>0</v>
      </c>
      <c r="G25" s="10">
        <f t="shared" si="2"/>
        <v>0</v>
      </c>
      <c r="H25" s="10"/>
      <c r="I25" s="10"/>
      <c r="J25" s="10"/>
      <c r="K25" s="10"/>
      <c r="L25" s="10"/>
      <c r="M25" s="10"/>
      <c r="N25" s="3">
        <f>B25+C25+D25+E25+F25+G25+H25+I25+J25+K25+L25+M25</f>
        <v>0</v>
      </c>
    </row>
    <row r="26" spans="1:14" x14ac:dyDescent="0.2">
      <c r="A26" s="34" t="s">
        <v>94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2">
      <c r="A27" s="33" t="s">
        <v>60</v>
      </c>
      <c r="B27" s="10">
        <f>SUM(B28:B32)</f>
        <v>0</v>
      </c>
      <c r="C27" s="10">
        <f t="shared" ref="C27:G27" si="3">SUM(C28:C32)</f>
        <v>0</v>
      </c>
      <c r="D27" s="10">
        <f t="shared" si="3"/>
        <v>0</v>
      </c>
      <c r="E27" s="10">
        <f t="shared" si="3"/>
        <v>0</v>
      </c>
      <c r="F27" s="10">
        <f t="shared" si="3"/>
        <v>0</v>
      </c>
      <c r="G27" s="10">
        <f t="shared" si="3"/>
        <v>0</v>
      </c>
      <c r="H27" s="10"/>
      <c r="I27" s="10"/>
      <c r="J27" s="10"/>
      <c r="K27" s="10"/>
      <c r="L27" s="10"/>
      <c r="M27" s="10"/>
      <c r="N27" s="3">
        <f>B27+C27+D27+E27+F27+G27+H27+I27+J27+K27+L27+M27</f>
        <v>0</v>
      </c>
    </row>
    <row r="28" spans="1:14" ht="25.5" x14ac:dyDescent="0.2">
      <c r="A28" s="30" t="s">
        <v>95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x14ac:dyDescent="0.2">
      <c r="A29" s="31" t="s">
        <v>96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x14ac:dyDescent="0.2">
      <c r="A30" s="31" t="s">
        <v>59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x14ac:dyDescent="0.2">
      <c r="A31" s="31" t="s">
        <v>58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x14ac:dyDescent="0.2">
      <c r="A32" s="32" t="s">
        <v>57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">
      <c r="A33" s="33" t="s">
        <v>97</v>
      </c>
      <c r="B33" s="10">
        <f>SUM(B34:B37)</f>
        <v>0</v>
      </c>
      <c r="C33" s="10">
        <f t="shared" ref="C33:G33" si="4">SUM(C34:C37)</f>
        <v>0</v>
      </c>
      <c r="D33" s="10">
        <f t="shared" si="4"/>
        <v>0</v>
      </c>
      <c r="E33" s="10">
        <f t="shared" si="4"/>
        <v>0</v>
      </c>
      <c r="F33" s="10">
        <f t="shared" si="4"/>
        <v>0</v>
      </c>
      <c r="G33" s="10">
        <f t="shared" si="4"/>
        <v>0</v>
      </c>
      <c r="H33" s="10"/>
      <c r="I33" s="10"/>
      <c r="J33" s="10"/>
      <c r="K33" s="10"/>
      <c r="L33" s="10"/>
      <c r="M33" s="10"/>
      <c r="N33" s="3">
        <f>B33+C33+D33+E33+F33+G33+H33+I33+J33+K33+L33+M33</f>
        <v>0</v>
      </c>
    </row>
    <row r="34" spans="1:14" ht="25.5" x14ac:dyDescent="0.2">
      <c r="A34" s="30" t="s">
        <v>98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25.5" x14ac:dyDescent="0.2">
      <c r="A35" s="31" t="s">
        <v>99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14" x14ac:dyDescent="0.2">
      <c r="A36" s="31" t="s">
        <v>100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4" x14ac:dyDescent="0.2">
      <c r="A37" s="32" t="s">
        <v>101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x14ac:dyDescent="0.2">
      <c r="A38" s="33" t="s">
        <v>102</v>
      </c>
      <c r="B38" s="10">
        <f>SUM(B39:B47)</f>
        <v>0</v>
      </c>
      <c r="C38" s="10">
        <f t="shared" ref="C38:G38" si="5">SUM(C39:C47)</f>
        <v>0</v>
      </c>
      <c r="D38" s="10">
        <f t="shared" si="5"/>
        <v>0</v>
      </c>
      <c r="E38" s="10">
        <f t="shared" si="5"/>
        <v>0</v>
      </c>
      <c r="F38" s="10">
        <f t="shared" si="5"/>
        <v>0</v>
      </c>
      <c r="G38" s="10">
        <f t="shared" si="5"/>
        <v>0</v>
      </c>
      <c r="H38" s="10"/>
      <c r="I38" s="10"/>
      <c r="J38" s="10"/>
      <c r="K38" s="10"/>
      <c r="L38" s="10"/>
      <c r="M38" s="10"/>
      <c r="N38" s="3">
        <f>B38+C38+D38+E38+F38+G38+H38+I38+J38+K38+L38+M38</f>
        <v>0</v>
      </c>
    </row>
    <row r="39" spans="1:14" x14ac:dyDescent="0.2">
      <c r="A39" s="30" t="s">
        <v>103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4" x14ac:dyDescent="0.2">
      <c r="A40" s="31" t="s">
        <v>104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x14ac:dyDescent="0.2">
      <c r="A41" s="31" t="s">
        <v>105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1:14" x14ac:dyDescent="0.2">
      <c r="A42" s="31" t="s">
        <v>106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x14ac:dyDescent="0.2">
      <c r="A43" s="31" t="s">
        <v>107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ht="25.5" x14ac:dyDescent="0.2">
      <c r="A44" s="31" t="s">
        <v>108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">
      <c r="A45" s="31" t="s">
        <v>109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x14ac:dyDescent="0.2">
      <c r="A46" s="31" t="s">
        <v>110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x14ac:dyDescent="0.2">
      <c r="A47" s="32" t="s">
        <v>111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2">
      <c r="A48" s="33" t="s">
        <v>112</v>
      </c>
      <c r="B48" s="10">
        <f>SUM(B49:B52)</f>
        <v>363770</v>
      </c>
      <c r="C48" s="10">
        <f t="shared" ref="C48:G48" si="6">SUM(C49:C52)</f>
        <v>455486</v>
      </c>
      <c r="D48" s="10">
        <f t="shared" si="6"/>
        <v>553275.66</v>
      </c>
      <c r="E48" s="10">
        <f t="shared" si="6"/>
        <v>0</v>
      </c>
      <c r="F48" s="10">
        <f t="shared" si="6"/>
        <v>0</v>
      </c>
      <c r="G48" s="10">
        <f t="shared" si="6"/>
        <v>0</v>
      </c>
      <c r="H48" s="10"/>
      <c r="I48" s="10"/>
      <c r="J48" s="10"/>
      <c r="K48" s="10"/>
      <c r="L48" s="10"/>
      <c r="M48" s="10"/>
      <c r="N48" s="3">
        <f>B48+C48+D48+E48+F48+G48+H48+I48+J48+K48+L48+M48</f>
        <v>1372531.6600000001</v>
      </c>
    </row>
    <row r="49" spans="1:16" x14ac:dyDescent="0.2">
      <c r="A49" s="34" t="s">
        <v>113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6" ht="32.25" customHeight="1" x14ac:dyDescent="0.2">
      <c r="A50" s="34" t="s">
        <v>114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6" ht="32.25" customHeight="1" x14ac:dyDescent="0.2">
      <c r="A51" s="34" t="s">
        <v>115</v>
      </c>
      <c r="B51" s="10">
        <v>363770</v>
      </c>
      <c r="C51" s="10">
        <v>455486</v>
      </c>
      <c r="D51" s="10">
        <v>553275.66</v>
      </c>
      <c r="E51" s="10">
        <v>0</v>
      </c>
      <c r="F51" s="10"/>
      <c r="G51" s="10"/>
      <c r="H51" s="10"/>
      <c r="I51" s="10"/>
      <c r="J51" s="10"/>
      <c r="K51" s="10"/>
      <c r="L51" s="10"/>
      <c r="M51" s="10"/>
      <c r="N51" s="10">
        <f>B51+C51+D51+E51+F51+G51+H51+I51+J51+K51+L51+M51</f>
        <v>1372531.6600000001</v>
      </c>
    </row>
    <row r="52" spans="1:16" ht="42" customHeight="1" x14ac:dyDescent="0.2">
      <c r="A52" s="34" t="s">
        <v>116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6" ht="38.25" x14ac:dyDescent="0.2">
      <c r="A53" s="33" t="s">
        <v>117</v>
      </c>
      <c r="B53" s="10">
        <f>SUM(B54:B55)</f>
        <v>0</v>
      </c>
      <c r="C53" s="10">
        <f t="shared" ref="C53:G53" si="7">SUM(C54:C55)</f>
        <v>0</v>
      </c>
      <c r="D53" s="10">
        <f t="shared" si="7"/>
        <v>0</v>
      </c>
      <c r="E53" s="10">
        <f t="shared" si="7"/>
        <v>0</v>
      </c>
      <c r="F53" s="10">
        <f t="shared" si="7"/>
        <v>0</v>
      </c>
      <c r="G53" s="10">
        <f t="shared" si="7"/>
        <v>0</v>
      </c>
      <c r="H53" s="10"/>
      <c r="I53" s="10"/>
      <c r="J53" s="10"/>
      <c r="K53" s="10"/>
      <c r="L53" s="10"/>
      <c r="M53" s="10"/>
      <c r="N53" s="3">
        <f>B53+C53+D53+E53+F53+G53+H53+I53+J53+K53+L53+M53</f>
        <v>0</v>
      </c>
    </row>
    <row r="54" spans="1:16" ht="38.25" x14ac:dyDescent="0.2">
      <c r="A54" s="34" t="s">
        <v>118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6" ht="51" x14ac:dyDescent="0.2">
      <c r="A55" s="34" t="s">
        <v>119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6" ht="25.5" x14ac:dyDescent="0.2">
      <c r="A56" s="11" t="s">
        <v>56</v>
      </c>
      <c r="B56" s="10">
        <f>B57+B62</f>
        <v>3718356.7</v>
      </c>
      <c r="C56" s="10">
        <f t="shared" ref="C56:G56" si="8">C57+C62</f>
        <v>9413616.8399999999</v>
      </c>
      <c r="D56" s="10">
        <f t="shared" si="8"/>
        <v>20943166.039999999</v>
      </c>
      <c r="E56" s="10">
        <f t="shared" si="8"/>
        <v>0</v>
      </c>
      <c r="F56" s="10">
        <f t="shared" si="8"/>
        <v>0</v>
      </c>
      <c r="G56" s="10">
        <f t="shared" si="8"/>
        <v>0</v>
      </c>
      <c r="H56" s="10"/>
      <c r="I56" s="10"/>
      <c r="J56" s="10"/>
      <c r="K56" s="10"/>
      <c r="L56" s="10"/>
      <c r="M56" s="10"/>
      <c r="N56" s="3">
        <f>B56+C56+D56+E56+F56+G56+H56+I56+J56+K56+L56+M56</f>
        <v>34075139.579999998</v>
      </c>
    </row>
    <row r="57" spans="1:16" x14ac:dyDescent="0.2">
      <c r="A57" s="33" t="s">
        <v>55</v>
      </c>
      <c r="B57" s="10">
        <f>SUM(B58:B61)</f>
        <v>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6" x14ac:dyDescent="0.2">
      <c r="A58" s="30" t="s">
        <v>120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1:16" x14ac:dyDescent="0.2">
      <c r="A59" s="31" t="s">
        <v>54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0" spans="1:16" x14ac:dyDescent="0.2">
      <c r="A60" s="31" t="s">
        <v>53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1:16" x14ac:dyDescent="0.2">
      <c r="A61" s="32" t="s">
        <v>121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6" x14ac:dyDescent="0.2">
      <c r="A62" s="33" t="s">
        <v>52</v>
      </c>
      <c r="B62" s="10">
        <f>SUM(B63:B68)</f>
        <v>3718356.7</v>
      </c>
      <c r="C62" s="10">
        <f t="shared" ref="C62:G62" si="9">SUM(C63:C68)</f>
        <v>9413616.8399999999</v>
      </c>
      <c r="D62" s="10">
        <f t="shared" si="9"/>
        <v>20943166.039999999</v>
      </c>
      <c r="E62" s="10">
        <f t="shared" si="9"/>
        <v>0</v>
      </c>
      <c r="F62" s="10">
        <f t="shared" si="9"/>
        <v>0</v>
      </c>
      <c r="G62" s="10">
        <f t="shared" si="9"/>
        <v>0</v>
      </c>
      <c r="H62" s="10"/>
      <c r="I62" s="10"/>
      <c r="J62" s="10"/>
      <c r="K62" s="10"/>
      <c r="L62" s="10"/>
      <c r="M62" s="10"/>
      <c r="N62" s="3">
        <f>B62+C62+D62+E62+F62+G62+H62+I62+J62+K62+L62+M62</f>
        <v>34075139.579999998</v>
      </c>
    </row>
    <row r="63" spans="1:16" x14ac:dyDescent="0.2">
      <c r="A63" s="30" t="s">
        <v>122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6" x14ac:dyDescent="0.2">
      <c r="A64" s="31" t="s">
        <v>123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P64" s="36"/>
    </row>
    <row r="65" spans="1:16" x14ac:dyDescent="0.2">
      <c r="A65" s="31" t="s">
        <v>51</v>
      </c>
      <c r="B65" s="24">
        <v>3718356.7</v>
      </c>
      <c r="C65" s="24">
        <v>9413616.8399999999</v>
      </c>
      <c r="D65" s="24">
        <v>20943166.039999999</v>
      </c>
      <c r="E65" s="24"/>
      <c r="F65" s="24"/>
      <c r="G65" s="24"/>
      <c r="H65" s="24"/>
      <c r="I65" s="24"/>
      <c r="J65" s="24"/>
      <c r="K65" s="24"/>
      <c r="L65" s="24"/>
      <c r="M65" s="37"/>
      <c r="N65" s="24">
        <f>B65+C65+D65+E65+F65+G65+H65+I65+J65+K65+L65+M65</f>
        <v>34075139.579999998</v>
      </c>
    </row>
    <row r="66" spans="1:16" x14ac:dyDescent="0.2">
      <c r="A66" s="31" t="s">
        <v>30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37"/>
      <c r="N66" s="24"/>
    </row>
    <row r="67" spans="1:16" x14ac:dyDescent="0.2">
      <c r="A67" s="31" t="s">
        <v>124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P67" s="36"/>
    </row>
    <row r="68" spans="1:16" x14ac:dyDescent="0.2">
      <c r="A68" s="32" t="s">
        <v>125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39"/>
      <c r="N68" s="24"/>
    </row>
    <row r="69" spans="1:16" x14ac:dyDescent="0.2">
      <c r="A69" s="11" t="s">
        <v>50</v>
      </c>
      <c r="B69" s="10">
        <f>B70</f>
        <v>135101.31</v>
      </c>
      <c r="C69" s="10">
        <f t="shared" ref="C69:G69" si="10">C70</f>
        <v>229013.84</v>
      </c>
      <c r="D69" s="10">
        <f t="shared" si="10"/>
        <v>304146.08</v>
      </c>
      <c r="E69" s="10">
        <f t="shared" si="10"/>
        <v>0</v>
      </c>
      <c r="F69" s="10">
        <f t="shared" si="10"/>
        <v>0</v>
      </c>
      <c r="G69" s="10">
        <f t="shared" si="10"/>
        <v>0</v>
      </c>
      <c r="H69" s="10"/>
      <c r="I69" s="10"/>
      <c r="J69" s="10"/>
      <c r="K69" s="10"/>
      <c r="L69" s="10"/>
      <c r="M69" s="40"/>
      <c r="N69" s="10">
        <f>B69+C69+D69+E69+F69+G69+H69+I69+J69+K69+L69+M69</f>
        <v>668261.23</v>
      </c>
    </row>
    <row r="70" spans="1:16" x14ac:dyDescent="0.2">
      <c r="A70" s="33" t="s">
        <v>49</v>
      </c>
      <c r="B70" s="10">
        <f>B71+B72</f>
        <v>135101.31</v>
      </c>
      <c r="C70" s="10">
        <f t="shared" ref="C70:G70" si="11">C71+C72</f>
        <v>229013.84</v>
      </c>
      <c r="D70" s="10">
        <f t="shared" si="11"/>
        <v>304146.08</v>
      </c>
      <c r="E70" s="10">
        <f t="shared" si="11"/>
        <v>0</v>
      </c>
      <c r="F70" s="10">
        <f t="shared" si="11"/>
        <v>0</v>
      </c>
      <c r="G70" s="10">
        <f t="shared" si="11"/>
        <v>0</v>
      </c>
      <c r="H70" s="10"/>
      <c r="I70" s="10"/>
      <c r="J70" s="10"/>
      <c r="K70" s="10"/>
      <c r="L70" s="10"/>
      <c r="M70" s="40"/>
      <c r="N70" s="10">
        <f>B70+C70+D70+E70+F70+G70+H70+I70+J70+K70+L70+M70</f>
        <v>668261.23</v>
      </c>
    </row>
    <row r="71" spans="1:16" x14ac:dyDescent="0.2">
      <c r="A71" s="30" t="s">
        <v>48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38"/>
      <c r="N71" s="24">
        <f>B71+C71+D71+E71+F71+G71+H71+I71+J71+K71+L71+M71</f>
        <v>0</v>
      </c>
    </row>
    <row r="72" spans="1:16" x14ac:dyDescent="0.2">
      <c r="A72" s="32" t="s">
        <v>47</v>
      </c>
      <c r="B72" s="22">
        <v>135101.31</v>
      </c>
      <c r="C72" s="23">
        <v>229013.84</v>
      </c>
      <c r="D72" s="23">
        <v>304146.08</v>
      </c>
      <c r="E72" s="22"/>
      <c r="F72" s="22"/>
      <c r="G72" s="22"/>
      <c r="H72" s="22"/>
      <c r="I72" s="22"/>
      <c r="J72" s="22"/>
      <c r="K72" s="22"/>
      <c r="L72" s="22"/>
      <c r="M72" s="39"/>
      <c r="N72" s="24">
        <f>B72+C72+D72+E72+F72+G72+H72+I72+J72+K72+L72+M72</f>
        <v>668261.23</v>
      </c>
    </row>
    <row r="73" spans="1:16" x14ac:dyDescent="0.2">
      <c r="A73" s="33" t="s">
        <v>46</v>
      </c>
      <c r="B73" s="10">
        <f>SUM(B74:B78)</f>
        <v>0</v>
      </c>
      <c r="C73" s="10">
        <f t="shared" ref="C73:E73" si="12">SUM(C74:C78)</f>
        <v>0</v>
      </c>
      <c r="D73" s="10">
        <f t="shared" si="12"/>
        <v>0</v>
      </c>
      <c r="E73" s="10">
        <f t="shared" si="12"/>
        <v>0</v>
      </c>
      <c r="F73" s="10"/>
      <c r="G73" s="10"/>
      <c r="H73" s="10"/>
      <c r="I73" s="10"/>
      <c r="J73" s="10"/>
      <c r="K73" s="10"/>
      <c r="L73" s="10"/>
      <c r="M73" s="40"/>
      <c r="N73" s="10">
        <f>B73+C73+D73+E73+F73+G73+H73+I73+J73+K73+L73+M73</f>
        <v>0</v>
      </c>
    </row>
    <row r="74" spans="1:16" ht="25.5" x14ac:dyDescent="0.2">
      <c r="A74" s="30" t="s">
        <v>126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38"/>
      <c r="N74" s="23"/>
    </row>
    <row r="75" spans="1:16" ht="25.5" x14ac:dyDescent="0.2">
      <c r="A75" s="31" t="s">
        <v>127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37"/>
      <c r="N75" s="24"/>
    </row>
    <row r="76" spans="1:16" ht="25.5" x14ac:dyDescent="0.2">
      <c r="A76" s="31" t="s">
        <v>128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37"/>
      <c r="N76" s="24"/>
    </row>
    <row r="77" spans="1:16" ht="25.5" x14ac:dyDescent="0.2">
      <c r="A77" s="31" t="s">
        <v>129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37"/>
      <c r="N77" s="24"/>
    </row>
    <row r="78" spans="1:16" ht="25.5" x14ac:dyDescent="0.2">
      <c r="A78" s="32" t="s">
        <v>45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39"/>
      <c r="N78" s="22"/>
    </row>
    <row r="79" spans="1:16" ht="25.5" x14ac:dyDescent="0.2">
      <c r="A79" s="33" t="s">
        <v>44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40"/>
      <c r="N79" s="10"/>
    </row>
    <row r="80" spans="1:16" ht="25.5" x14ac:dyDescent="0.2">
      <c r="A80" s="30" t="s">
        <v>44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38"/>
      <c r="N80" s="23"/>
    </row>
    <row r="81" spans="1:14" x14ac:dyDescent="0.2">
      <c r="A81" s="35" t="s">
        <v>43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37"/>
      <c r="N81" s="24"/>
    </row>
    <row r="82" spans="1:14" x14ac:dyDescent="0.2">
      <c r="A82" s="32" t="s">
        <v>42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39"/>
      <c r="N82" s="22"/>
    </row>
    <row r="83" spans="1:14" x14ac:dyDescent="0.2">
      <c r="A83" s="25" t="s">
        <v>37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38"/>
      <c r="N83" s="23">
        <f>K83+L83+M83</f>
        <v>0</v>
      </c>
    </row>
    <row r="84" spans="1:14" x14ac:dyDescent="0.2">
      <c r="A84" s="4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">
      <c r="A85" s="44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 x14ac:dyDescent="0.2">
      <c r="A86" s="46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</row>
    <row r="87" spans="1:14" ht="17.25" customHeight="1" x14ac:dyDescent="0.2">
      <c r="A87" s="31" t="s">
        <v>41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37"/>
      <c r="N87" s="24"/>
    </row>
    <row r="88" spans="1:14" x14ac:dyDescent="0.2">
      <c r="A88" s="31" t="s">
        <v>40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37"/>
      <c r="N88" s="24"/>
    </row>
    <row r="89" spans="1:14" ht="25.5" x14ac:dyDescent="0.2">
      <c r="A89" s="31" t="s">
        <v>39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37"/>
      <c r="N89" s="24"/>
    </row>
    <row r="90" spans="1:14" ht="25.5" x14ac:dyDescent="0.2">
      <c r="A90" s="31" t="s">
        <v>130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37"/>
      <c r="N90" s="24"/>
    </row>
    <row r="91" spans="1:14" x14ac:dyDescent="0.2">
      <c r="A91" s="31" t="s">
        <v>4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37"/>
      <c r="N91" s="24"/>
    </row>
    <row r="92" spans="1:14" x14ac:dyDescent="0.2">
      <c r="A92" s="31" t="s">
        <v>38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37"/>
      <c r="N92" s="24"/>
    </row>
    <row r="93" spans="1:14" x14ac:dyDescent="0.2">
      <c r="A93" s="32" t="s">
        <v>37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39"/>
      <c r="N93" s="22"/>
    </row>
    <row r="94" spans="1:14" x14ac:dyDescent="0.2">
      <c r="A94" s="17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23"/>
    </row>
    <row r="95" spans="1:14" x14ac:dyDescent="0.2">
      <c r="A95" s="15" t="s">
        <v>131</v>
      </c>
      <c r="B95" s="14">
        <f>B9+B56+B69</f>
        <v>4217228.01</v>
      </c>
      <c r="C95" s="14">
        <f t="shared" ref="C95:G95" si="13">C9+C56+C69</f>
        <v>10098116.68</v>
      </c>
      <c r="D95" s="14">
        <f t="shared" si="13"/>
        <v>21800587.779999997</v>
      </c>
      <c r="E95" s="14">
        <f t="shared" si="13"/>
        <v>0</v>
      </c>
      <c r="F95" s="14">
        <f t="shared" si="13"/>
        <v>0</v>
      </c>
      <c r="G95" s="14">
        <f t="shared" si="13"/>
        <v>0</v>
      </c>
      <c r="H95" s="14">
        <f t="shared" ref="H95:M95" si="14">SUM(H10:H93)</f>
        <v>0</v>
      </c>
      <c r="I95" s="14">
        <f t="shared" si="14"/>
        <v>0</v>
      </c>
      <c r="J95" s="14">
        <f t="shared" si="14"/>
        <v>0</v>
      </c>
      <c r="K95" s="14">
        <f t="shared" si="14"/>
        <v>0</v>
      </c>
      <c r="L95" s="14">
        <f t="shared" si="14"/>
        <v>0</v>
      </c>
      <c r="M95" s="14">
        <f t="shared" si="14"/>
        <v>0</v>
      </c>
      <c r="N95" s="14">
        <f t="shared" ref="N95" si="15">N9+N56+N69</f>
        <v>36115932.469999991</v>
      </c>
    </row>
    <row r="96" spans="1:14" x14ac:dyDescent="0.2">
      <c r="A96" s="1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10"/>
    </row>
    <row r="97" spans="1:14" x14ac:dyDescent="0.2">
      <c r="A97" s="12" t="s">
        <v>36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40"/>
      <c r="N97" s="10"/>
    </row>
    <row r="98" spans="1:14" x14ac:dyDescent="0.2">
      <c r="A98" s="11" t="s">
        <v>35</v>
      </c>
      <c r="B98" s="10">
        <f t="shared" ref="B98:G98" si="16">B99+B106+B116</f>
        <v>5913273.1199999992</v>
      </c>
      <c r="C98" s="10">
        <f t="shared" si="16"/>
        <v>11799473.520000001</v>
      </c>
      <c r="D98" s="10">
        <f t="shared" si="16"/>
        <v>19431367.710000001</v>
      </c>
      <c r="E98" s="10">
        <f t="shared" si="16"/>
        <v>0</v>
      </c>
      <c r="F98" s="10">
        <f t="shared" si="16"/>
        <v>0</v>
      </c>
      <c r="G98" s="10">
        <f t="shared" si="16"/>
        <v>0</v>
      </c>
      <c r="H98" s="10"/>
      <c r="I98" s="10"/>
      <c r="J98" s="10"/>
      <c r="K98" s="10"/>
      <c r="L98" s="10"/>
      <c r="M98" s="40"/>
      <c r="N98" s="10"/>
    </row>
    <row r="99" spans="1:14" x14ac:dyDescent="0.2">
      <c r="A99" s="33" t="s">
        <v>34</v>
      </c>
      <c r="B99" s="10">
        <f t="shared" ref="B99:G99" si="17">SUM(B100:B105)</f>
        <v>4669445.34</v>
      </c>
      <c r="C99" s="10">
        <f t="shared" si="17"/>
        <v>9044241.1400000006</v>
      </c>
      <c r="D99" s="10">
        <f t="shared" si="17"/>
        <v>14175881.23</v>
      </c>
      <c r="E99" s="10">
        <f t="shared" si="17"/>
        <v>0</v>
      </c>
      <c r="F99" s="10">
        <f t="shared" si="17"/>
        <v>0</v>
      </c>
      <c r="G99" s="10">
        <f t="shared" si="17"/>
        <v>0</v>
      </c>
      <c r="H99" s="10"/>
      <c r="I99" s="10"/>
      <c r="J99" s="10"/>
      <c r="K99" s="10"/>
      <c r="L99" s="10"/>
      <c r="M99" s="40"/>
      <c r="N99" s="10">
        <f>B99+C99+D99+E99+F99+G99+H99+I99+J99+K99+L99+M99</f>
        <v>27889567.710000001</v>
      </c>
    </row>
    <row r="100" spans="1:14" x14ac:dyDescent="0.2">
      <c r="A100" s="30" t="s">
        <v>132</v>
      </c>
      <c r="B100" s="23">
        <v>2340193.44</v>
      </c>
      <c r="C100" s="23">
        <v>4713151.03</v>
      </c>
      <c r="D100" s="23">
        <v>7115883.6299999999</v>
      </c>
      <c r="E100" s="23"/>
      <c r="F100" s="23"/>
      <c r="G100" s="23"/>
      <c r="H100" s="23"/>
      <c r="I100" s="23"/>
      <c r="J100" s="23"/>
      <c r="K100" s="23"/>
      <c r="L100" s="23"/>
      <c r="M100" s="38"/>
      <c r="N100" s="23">
        <f>B100+C100+D100+E100+F100+G100+H100+I100+J100+K100+L100+M100</f>
        <v>14169228.100000001</v>
      </c>
    </row>
    <row r="101" spans="1:14" x14ac:dyDescent="0.2">
      <c r="A101" s="31" t="s">
        <v>133</v>
      </c>
      <c r="B101" s="24">
        <v>1414905.58</v>
      </c>
      <c r="C101" s="24">
        <v>2853004.88</v>
      </c>
      <c r="D101" s="24">
        <v>4283673.37</v>
      </c>
      <c r="E101" s="24"/>
      <c r="F101" s="24"/>
      <c r="G101" s="24"/>
      <c r="H101" s="24"/>
      <c r="I101" s="24"/>
      <c r="J101" s="24"/>
      <c r="K101" s="24"/>
      <c r="L101" s="24"/>
      <c r="M101" s="37"/>
      <c r="N101" s="24">
        <f t="shared" ref="N101:N125" si="18">B101+C101+D101+E101+F101+G101+H101+I101+J101+K101+L101+M101</f>
        <v>8551583.8300000001</v>
      </c>
    </row>
    <row r="102" spans="1:14" x14ac:dyDescent="0.2">
      <c r="A102" s="31" t="s">
        <v>134</v>
      </c>
      <c r="B102" s="24"/>
      <c r="C102" s="24"/>
      <c r="D102" s="24">
        <v>0</v>
      </c>
      <c r="E102" s="24"/>
      <c r="F102" s="24"/>
      <c r="G102" s="24"/>
      <c r="H102" s="24"/>
      <c r="I102" s="24"/>
      <c r="J102" s="24"/>
      <c r="K102" s="24"/>
      <c r="L102" s="24"/>
      <c r="M102" s="37"/>
      <c r="N102" s="24">
        <f t="shared" si="18"/>
        <v>0</v>
      </c>
    </row>
    <row r="103" spans="1:14" x14ac:dyDescent="0.2">
      <c r="A103" s="31" t="s">
        <v>33</v>
      </c>
      <c r="B103" s="24">
        <v>708001.86</v>
      </c>
      <c r="C103" s="24">
        <v>1064775.26</v>
      </c>
      <c r="D103" s="24">
        <v>2153164.9</v>
      </c>
      <c r="E103" s="24"/>
      <c r="F103" s="24"/>
      <c r="G103" s="24"/>
      <c r="H103" s="24"/>
      <c r="I103" s="24"/>
      <c r="J103" s="24"/>
      <c r="K103" s="24"/>
      <c r="L103" s="24"/>
      <c r="M103" s="37"/>
      <c r="N103" s="24">
        <f t="shared" si="18"/>
        <v>3925942.02</v>
      </c>
    </row>
    <row r="104" spans="1:14" x14ac:dyDescent="0.2">
      <c r="A104" s="31" t="s">
        <v>135</v>
      </c>
      <c r="B104" s="24">
        <v>118805.05</v>
      </c>
      <c r="C104" s="24">
        <v>238231.15</v>
      </c>
      <c r="D104" s="24">
        <v>360541.1</v>
      </c>
      <c r="E104" s="24"/>
      <c r="F104" s="24"/>
      <c r="G104" s="24"/>
      <c r="H104" s="24"/>
      <c r="I104" s="24"/>
      <c r="J104" s="24"/>
      <c r="K104" s="24"/>
      <c r="L104" s="24"/>
      <c r="M104" s="37"/>
      <c r="N104" s="24">
        <f t="shared" si="18"/>
        <v>717577.3</v>
      </c>
    </row>
    <row r="105" spans="1:14" x14ac:dyDescent="0.2">
      <c r="A105" s="32" t="s">
        <v>136</v>
      </c>
      <c r="B105" s="22">
        <v>87539.41</v>
      </c>
      <c r="C105" s="22">
        <v>175078.82</v>
      </c>
      <c r="D105" s="22">
        <v>262618.23</v>
      </c>
      <c r="E105" s="22"/>
      <c r="F105" s="22"/>
      <c r="G105" s="22"/>
      <c r="H105" s="22"/>
      <c r="I105" s="22"/>
      <c r="J105" s="22"/>
      <c r="K105" s="22"/>
      <c r="L105" s="22"/>
      <c r="M105" s="39"/>
      <c r="N105" s="24">
        <f t="shared" si="18"/>
        <v>525236.46</v>
      </c>
    </row>
    <row r="106" spans="1:14" x14ac:dyDescent="0.2">
      <c r="A106" s="33" t="s">
        <v>32</v>
      </c>
      <c r="B106" s="10">
        <f>SUM(B107:B115)</f>
        <v>144875.47000000003</v>
      </c>
      <c r="C106" s="10">
        <f t="shared" ref="C106:G106" si="19">SUM(C107:C115)</f>
        <v>379455.72</v>
      </c>
      <c r="D106" s="10">
        <f t="shared" si="19"/>
        <v>808183.47999999986</v>
      </c>
      <c r="E106" s="10">
        <f t="shared" si="19"/>
        <v>0</v>
      </c>
      <c r="F106" s="10">
        <f t="shared" si="19"/>
        <v>0</v>
      </c>
      <c r="G106" s="10">
        <f t="shared" si="19"/>
        <v>0</v>
      </c>
      <c r="H106" s="10"/>
      <c r="I106" s="10"/>
      <c r="J106" s="10"/>
      <c r="K106" s="10"/>
      <c r="L106" s="10"/>
      <c r="M106" s="40"/>
      <c r="N106" s="10">
        <f>B106+C106+D106+E106+F106+G106+H106+I106+J106+K106+L106+M106</f>
        <v>1332514.67</v>
      </c>
    </row>
    <row r="107" spans="1:14" ht="25.5" x14ac:dyDescent="0.2">
      <c r="A107" s="30" t="s">
        <v>137</v>
      </c>
      <c r="B107" s="23">
        <v>74915.240000000005</v>
      </c>
      <c r="C107" s="23">
        <v>190132.27</v>
      </c>
      <c r="D107" s="23">
        <v>324301.28999999998</v>
      </c>
      <c r="E107" s="23"/>
      <c r="F107" s="23"/>
      <c r="G107" s="23"/>
      <c r="H107" s="23"/>
      <c r="I107" s="23"/>
      <c r="J107" s="23"/>
      <c r="K107" s="23"/>
      <c r="L107" s="23"/>
      <c r="M107" s="38"/>
      <c r="N107" s="23">
        <f t="shared" si="18"/>
        <v>589348.80000000005</v>
      </c>
    </row>
    <row r="108" spans="1:14" x14ac:dyDescent="0.2">
      <c r="A108" s="31" t="s">
        <v>138</v>
      </c>
      <c r="B108" s="24">
        <v>8024.96</v>
      </c>
      <c r="C108" s="24">
        <v>24945.11</v>
      </c>
      <c r="D108" s="24">
        <v>86375.25</v>
      </c>
      <c r="E108" s="24"/>
      <c r="F108" s="24"/>
      <c r="G108" s="24"/>
      <c r="H108" s="24"/>
      <c r="I108" s="24"/>
      <c r="J108" s="24"/>
      <c r="K108" s="24"/>
      <c r="L108" s="24"/>
      <c r="M108" s="37"/>
      <c r="N108" s="24">
        <f t="shared" si="18"/>
        <v>119345.32</v>
      </c>
    </row>
    <row r="109" spans="1:14" ht="25.5" x14ac:dyDescent="0.2">
      <c r="A109" s="31" t="s">
        <v>139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37"/>
      <c r="N109" s="24">
        <f t="shared" si="18"/>
        <v>0</v>
      </c>
    </row>
    <row r="110" spans="1:14" x14ac:dyDescent="0.2">
      <c r="A110" s="31" t="s">
        <v>140</v>
      </c>
      <c r="B110" s="24">
        <v>24846.47</v>
      </c>
      <c r="C110" s="24">
        <v>46279.32</v>
      </c>
      <c r="D110" s="24">
        <v>172569.61</v>
      </c>
      <c r="E110" s="24"/>
      <c r="F110" s="24"/>
      <c r="G110" s="24"/>
      <c r="H110" s="24"/>
      <c r="I110" s="24"/>
      <c r="J110" s="24"/>
      <c r="K110" s="24"/>
      <c r="L110" s="24"/>
      <c r="M110" s="37"/>
      <c r="N110" s="24">
        <f t="shared" si="18"/>
        <v>243695.4</v>
      </c>
    </row>
    <row r="111" spans="1:14" x14ac:dyDescent="0.2">
      <c r="A111" s="31" t="s">
        <v>141</v>
      </c>
      <c r="B111" s="24">
        <v>0</v>
      </c>
      <c r="C111" s="24"/>
      <c r="D111" s="24">
        <v>6354.89</v>
      </c>
      <c r="E111" s="24"/>
      <c r="F111" s="24"/>
      <c r="G111" s="24"/>
      <c r="H111" s="24"/>
      <c r="I111" s="24"/>
      <c r="J111" s="24"/>
      <c r="K111" s="24"/>
      <c r="L111" s="24"/>
      <c r="M111" s="37"/>
      <c r="N111" s="24">
        <f t="shared" si="18"/>
        <v>6354.89</v>
      </c>
    </row>
    <row r="112" spans="1:14" x14ac:dyDescent="0.2">
      <c r="A112" s="31" t="s">
        <v>142</v>
      </c>
      <c r="B112" s="24">
        <v>22941.599999999999</v>
      </c>
      <c r="C112" s="24">
        <v>87577.279999999999</v>
      </c>
      <c r="D112" s="24">
        <v>157208.97</v>
      </c>
      <c r="E112" s="24"/>
      <c r="F112" s="24"/>
      <c r="G112" s="24"/>
      <c r="H112" s="24"/>
      <c r="I112" s="24"/>
      <c r="J112" s="24"/>
      <c r="K112" s="24"/>
      <c r="L112" s="24"/>
      <c r="M112" s="37"/>
      <c r="N112" s="24">
        <f t="shared" si="18"/>
        <v>267727.84999999998</v>
      </c>
    </row>
    <row r="113" spans="1:14" ht="25.5" x14ac:dyDescent="0.2">
      <c r="A113" s="31" t="s">
        <v>143</v>
      </c>
      <c r="B113" s="24">
        <v>0</v>
      </c>
      <c r="C113" s="24">
        <v>2000</v>
      </c>
      <c r="D113" s="24">
        <v>22415.01</v>
      </c>
      <c r="E113" s="24"/>
      <c r="F113" s="24"/>
      <c r="G113" s="24"/>
      <c r="H113" s="24"/>
      <c r="I113" s="24"/>
      <c r="J113" s="24"/>
      <c r="K113" s="24"/>
      <c r="L113" s="24"/>
      <c r="M113" s="37"/>
      <c r="N113" s="24">
        <f t="shared" si="18"/>
        <v>24415.01</v>
      </c>
    </row>
    <row r="114" spans="1:14" x14ac:dyDescent="0.2">
      <c r="A114" s="31" t="s">
        <v>144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37"/>
      <c r="N114" s="24">
        <f t="shared" si="18"/>
        <v>0</v>
      </c>
    </row>
    <row r="115" spans="1:14" x14ac:dyDescent="0.2">
      <c r="A115" s="32" t="s">
        <v>145</v>
      </c>
      <c r="B115" s="22">
        <v>14147.2</v>
      </c>
      <c r="C115" s="22">
        <v>28521.74</v>
      </c>
      <c r="D115" s="22">
        <v>38958.46</v>
      </c>
      <c r="E115" s="22"/>
      <c r="F115" s="22"/>
      <c r="G115" s="22"/>
      <c r="H115" s="22"/>
      <c r="I115" s="22"/>
      <c r="J115" s="22"/>
      <c r="K115" s="22"/>
      <c r="L115" s="22"/>
      <c r="M115" s="39"/>
      <c r="N115" s="24">
        <f t="shared" si="18"/>
        <v>81627.399999999994</v>
      </c>
    </row>
    <row r="116" spans="1:14" x14ac:dyDescent="0.2">
      <c r="A116" s="33" t="s">
        <v>31</v>
      </c>
      <c r="B116" s="10">
        <f>SUM(B117:B125)</f>
        <v>1098952.31</v>
      </c>
      <c r="C116" s="10">
        <f t="shared" ref="C116:G116" si="20">SUM(C117:C125)</f>
        <v>2375776.66</v>
      </c>
      <c r="D116" s="10">
        <f t="shared" si="20"/>
        <v>4447303</v>
      </c>
      <c r="E116" s="10">
        <f t="shared" si="20"/>
        <v>0</v>
      </c>
      <c r="F116" s="10">
        <f t="shared" si="20"/>
        <v>0</v>
      </c>
      <c r="G116" s="10">
        <f t="shared" si="20"/>
        <v>0</v>
      </c>
      <c r="H116" s="10"/>
      <c r="I116" s="10"/>
      <c r="J116" s="10"/>
      <c r="K116" s="10"/>
      <c r="L116" s="10"/>
      <c r="M116" s="40"/>
      <c r="N116" s="10">
        <f>B116+C116+D116+E116+F116+G116+H116+I116+J116+K116+L116+M116</f>
        <v>7922031.9700000007</v>
      </c>
    </row>
    <row r="117" spans="1:14" x14ac:dyDescent="0.2">
      <c r="A117" s="30" t="s">
        <v>146</v>
      </c>
      <c r="B117" s="23">
        <v>25218.99</v>
      </c>
      <c r="C117" s="23">
        <v>163227.79</v>
      </c>
      <c r="D117" s="23">
        <v>419337.78</v>
      </c>
      <c r="E117" s="23"/>
      <c r="F117" s="23"/>
      <c r="G117" s="23"/>
      <c r="H117" s="23"/>
      <c r="I117" s="23"/>
      <c r="J117" s="23"/>
      <c r="K117" s="23"/>
      <c r="L117" s="23"/>
      <c r="M117" s="38"/>
      <c r="N117" s="23">
        <f t="shared" si="18"/>
        <v>607784.56000000006</v>
      </c>
    </row>
    <row r="118" spans="1:14" x14ac:dyDescent="0.2">
      <c r="A118" s="31" t="s">
        <v>147</v>
      </c>
      <c r="B118" s="24">
        <v>12151.87</v>
      </c>
      <c r="C118" s="24">
        <v>23445.07</v>
      </c>
      <c r="D118" s="24">
        <v>52822.03</v>
      </c>
      <c r="E118" s="24"/>
      <c r="F118" s="24"/>
      <c r="G118" s="24"/>
      <c r="H118" s="24"/>
      <c r="I118" s="24"/>
      <c r="J118" s="24"/>
      <c r="K118" s="24"/>
      <c r="L118" s="24"/>
      <c r="M118" s="37"/>
      <c r="N118" s="24">
        <f t="shared" si="18"/>
        <v>88418.97</v>
      </c>
    </row>
    <row r="119" spans="1:14" ht="25.5" x14ac:dyDescent="0.2">
      <c r="A119" s="31" t="s">
        <v>148</v>
      </c>
      <c r="B119" s="24"/>
      <c r="C119" s="24">
        <v>298859</v>
      </c>
      <c r="D119" s="24">
        <v>450867.4</v>
      </c>
      <c r="E119" s="24"/>
      <c r="F119" s="24"/>
      <c r="G119" s="24"/>
      <c r="H119" s="24"/>
      <c r="I119" s="24"/>
      <c r="J119" s="24"/>
      <c r="K119" s="24"/>
      <c r="L119" s="24"/>
      <c r="M119" s="37"/>
      <c r="N119" s="24">
        <f t="shared" si="18"/>
        <v>749726.4</v>
      </c>
    </row>
    <row r="120" spans="1:14" x14ac:dyDescent="0.2">
      <c r="A120" s="31" t="s">
        <v>149</v>
      </c>
      <c r="B120" s="24">
        <v>1547.44</v>
      </c>
      <c r="C120" s="24">
        <v>3576.28</v>
      </c>
      <c r="D120" s="24">
        <v>6173.52</v>
      </c>
      <c r="E120" s="24"/>
      <c r="F120" s="24"/>
      <c r="G120" s="24"/>
      <c r="H120" s="24"/>
      <c r="I120" s="24"/>
      <c r="J120" s="24"/>
      <c r="K120" s="24"/>
      <c r="L120" s="24"/>
      <c r="M120" s="37"/>
      <c r="N120" s="24">
        <f t="shared" si="18"/>
        <v>11297.240000000002</v>
      </c>
    </row>
    <row r="121" spans="1:14" ht="25.5" x14ac:dyDescent="0.2">
      <c r="A121" s="31" t="s">
        <v>150</v>
      </c>
      <c r="B121" s="24">
        <v>10883.49</v>
      </c>
      <c r="C121" s="24">
        <v>32819</v>
      </c>
      <c r="D121" s="24">
        <v>659778.86</v>
      </c>
      <c r="E121" s="24"/>
      <c r="F121" s="24"/>
      <c r="G121" s="24"/>
      <c r="H121" s="24"/>
      <c r="I121" s="24"/>
      <c r="J121" s="24"/>
      <c r="K121" s="24"/>
      <c r="L121" s="24"/>
      <c r="M121" s="37"/>
      <c r="N121" s="24">
        <f t="shared" si="18"/>
        <v>703481.35</v>
      </c>
    </row>
    <row r="122" spans="1:14" x14ac:dyDescent="0.2">
      <c r="A122" s="31" t="s">
        <v>151</v>
      </c>
      <c r="B122" s="24">
        <v>9964.65</v>
      </c>
      <c r="C122" s="24">
        <v>19770.84</v>
      </c>
      <c r="D122" s="24">
        <v>68234.009999999995</v>
      </c>
      <c r="E122" s="24"/>
      <c r="F122" s="24"/>
      <c r="G122" s="24"/>
      <c r="H122" s="24"/>
      <c r="I122" s="24"/>
      <c r="J122" s="24"/>
      <c r="K122" s="24"/>
      <c r="L122" s="24"/>
      <c r="M122" s="37"/>
      <c r="N122" s="24">
        <f t="shared" si="18"/>
        <v>97969.5</v>
      </c>
    </row>
    <row r="123" spans="1:14" x14ac:dyDescent="0.2">
      <c r="A123" s="31" t="s">
        <v>152</v>
      </c>
      <c r="B123" s="24">
        <v>24581.06</v>
      </c>
      <c r="C123" s="24">
        <v>673681.55</v>
      </c>
      <c r="D123" s="24">
        <v>1471170.22</v>
      </c>
      <c r="E123" s="24"/>
      <c r="F123" s="24"/>
      <c r="G123" s="24"/>
      <c r="H123" s="24"/>
      <c r="I123" s="24"/>
      <c r="J123" s="24"/>
      <c r="K123" s="24"/>
      <c r="L123" s="24"/>
      <c r="M123" s="37"/>
      <c r="N123" s="24">
        <f t="shared" si="18"/>
        <v>2169432.83</v>
      </c>
    </row>
    <row r="124" spans="1:14" x14ac:dyDescent="0.2">
      <c r="A124" s="31" t="s">
        <v>153</v>
      </c>
      <c r="B124" s="24">
        <v>0</v>
      </c>
      <c r="C124" s="24">
        <v>25382.01</v>
      </c>
      <c r="D124" s="24">
        <v>55589.43</v>
      </c>
      <c r="E124" s="24"/>
      <c r="F124" s="24"/>
      <c r="G124" s="24"/>
      <c r="H124" s="24"/>
      <c r="I124" s="24"/>
      <c r="J124" s="24"/>
      <c r="K124" s="24"/>
      <c r="L124" s="24"/>
      <c r="M124" s="37"/>
      <c r="N124" s="24">
        <f t="shared" si="18"/>
        <v>80971.44</v>
      </c>
    </row>
    <row r="125" spans="1:14" x14ac:dyDescent="0.2">
      <c r="A125" s="32" t="s">
        <v>154</v>
      </c>
      <c r="B125" s="22">
        <v>1014604.81</v>
      </c>
      <c r="C125" s="22">
        <v>1135015.1200000001</v>
      </c>
      <c r="D125" s="22">
        <v>1263329.75</v>
      </c>
      <c r="E125" s="22"/>
      <c r="F125" s="22"/>
      <c r="G125" s="22"/>
      <c r="H125" s="22"/>
      <c r="I125" s="22"/>
      <c r="J125" s="22"/>
      <c r="K125" s="22"/>
      <c r="L125" s="22"/>
      <c r="M125" s="39"/>
      <c r="N125" s="24">
        <f t="shared" si="18"/>
        <v>3412949.68</v>
      </c>
    </row>
    <row r="126" spans="1:14" x14ac:dyDescent="0.2">
      <c r="A126" s="11" t="s">
        <v>208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40"/>
      <c r="N126" s="10"/>
    </row>
    <row r="127" spans="1:14" x14ac:dyDescent="0.2">
      <c r="A127" s="33" t="s">
        <v>155</v>
      </c>
      <c r="B127" s="10">
        <f>B128+B129</f>
        <v>0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40"/>
      <c r="N127" s="10"/>
    </row>
    <row r="128" spans="1:14" x14ac:dyDescent="0.2">
      <c r="A128" s="30" t="s">
        <v>156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38"/>
      <c r="N128" s="23"/>
    </row>
    <row r="129" spans="1:14" x14ac:dyDescent="0.2">
      <c r="A129" s="31" t="s">
        <v>157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37"/>
      <c r="N129" s="24"/>
    </row>
    <row r="130" spans="1:14" x14ac:dyDescent="0.2">
      <c r="A130" s="17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1:14" x14ac:dyDescent="0.2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</row>
    <row r="132" spans="1:14" x14ac:dyDescent="0.2">
      <c r="A132" s="29" t="s">
        <v>158</v>
      </c>
      <c r="B132" s="22">
        <f>SUM(B133:B134)</f>
        <v>0</v>
      </c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39"/>
      <c r="N132" s="22"/>
    </row>
    <row r="133" spans="1:14" x14ac:dyDescent="0.2">
      <c r="A133" s="30" t="s">
        <v>159</v>
      </c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38"/>
      <c r="N133" s="23"/>
    </row>
    <row r="134" spans="1:14" x14ac:dyDescent="0.2">
      <c r="A134" s="32" t="s">
        <v>160</v>
      </c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39"/>
      <c r="N134" s="22"/>
    </row>
    <row r="135" spans="1:14" x14ac:dyDescent="0.2">
      <c r="A135" s="33" t="s">
        <v>51</v>
      </c>
      <c r="B135" s="10">
        <f>SUM(B136:B137)</f>
        <v>0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40"/>
      <c r="N135" s="10"/>
    </row>
    <row r="136" spans="1:14" x14ac:dyDescent="0.2">
      <c r="A136" s="30" t="s">
        <v>161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38"/>
      <c r="N136" s="23"/>
    </row>
    <row r="137" spans="1:14" x14ac:dyDescent="0.2">
      <c r="A137" s="32" t="s">
        <v>162</v>
      </c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39"/>
      <c r="N137" s="22"/>
    </row>
    <row r="138" spans="1:14" x14ac:dyDescent="0.2">
      <c r="A138" s="33" t="s">
        <v>30</v>
      </c>
      <c r="B138" s="10">
        <f>SUM(B139:B142)</f>
        <v>0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40"/>
      <c r="N138" s="10"/>
    </row>
    <row r="139" spans="1:14" x14ac:dyDescent="0.2">
      <c r="A139" s="30" t="s">
        <v>29</v>
      </c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38"/>
      <c r="N139" s="23"/>
    </row>
    <row r="140" spans="1:14" x14ac:dyDescent="0.2">
      <c r="A140" s="31" t="s">
        <v>28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37"/>
      <c r="N140" s="24"/>
    </row>
    <row r="141" spans="1:14" x14ac:dyDescent="0.2">
      <c r="A141" s="31" t="s">
        <v>163</v>
      </c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37"/>
      <c r="N141" s="24"/>
    </row>
    <row r="142" spans="1:14" ht="25.5" x14ac:dyDescent="0.2">
      <c r="A142" s="32" t="s">
        <v>164</v>
      </c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39"/>
      <c r="N142" s="22"/>
    </row>
    <row r="143" spans="1:14" x14ac:dyDescent="0.2">
      <c r="A143" s="33" t="s">
        <v>124</v>
      </c>
      <c r="B143" s="10">
        <f>SUM(B144:B146)</f>
        <v>0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40"/>
      <c r="N143" s="10"/>
    </row>
    <row r="144" spans="1:14" x14ac:dyDescent="0.2">
      <c r="A144" s="30" t="s">
        <v>165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8"/>
      <c r="N144" s="23"/>
    </row>
    <row r="145" spans="1:14" x14ac:dyDescent="0.2">
      <c r="A145" s="31" t="s">
        <v>166</v>
      </c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37"/>
      <c r="N145" s="24"/>
    </row>
    <row r="146" spans="1:14" x14ac:dyDescent="0.2">
      <c r="A146" s="32" t="s">
        <v>167</v>
      </c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39"/>
      <c r="N146" s="22"/>
    </row>
    <row r="147" spans="1:14" ht="25.5" x14ac:dyDescent="0.2">
      <c r="A147" s="33" t="s">
        <v>168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40"/>
      <c r="N147" s="10"/>
    </row>
    <row r="148" spans="1:14" ht="25.5" x14ac:dyDescent="0.2">
      <c r="A148" s="30" t="s">
        <v>169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38"/>
      <c r="N148" s="23"/>
    </row>
    <row r="149" spans="1:14" ht="25.5" x14ac:dyDescent="0.2">
      <c r="A149" s="32" t="s">
        <v>170</v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39"/>
      <c r="N149" s="22"/>
    </row>
    <row r="150" spans="1:14" x14ac:dyDescent="0.2">
      <c r="A150" s="33" t="s">
        <v>171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40"/>
      <c r="N150" s="10"/>
    </row>
    <row r="151" spans="1:14" x14ac:dyDescent="0.2">
      <c r="A151" s="34" t="s">
        <v>172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40"/>
      <c r="N151" s="10"/>
    </row>
    <row r="152" spans="1:14" x14ac:dyDescent="0.2">
      <c r="A152" s="33" t="s">
        <v>173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40"/>
      <c r="N152" s="10"/>
    </row>
    <row r="153" spans="1:14" x14ac:dyDescent="0.2">
      <c r="A153" s="30" t="s">
        <v>174</v>
      </c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38"/>
      <c r="N153" s="23"/>
    </row>
    <row r="154" spans="1:14" x14ac:dyDescent="0.2">
      <c r="A154" s="31" t="s">
        <v>175</v>
      </c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37"/>
      <c r="N154" s="24"/>
    </row>
    <row r="155" spans="1:14" ht="25.5" x14ac:dyDescent="0.2">
      <c r="A155" s="31" t="s">
        <v>176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37"/>
      <c r="N155" s="24"/>
    </row>
    <row r="156" spans="1:14" ht="25.5" x14ac:dyDescent="0.2">
      <c r="A156" s="31" t="s">
        <v>177</v>
      </c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37"/>
      <c r="N156" s="24"/>
    </row>
    <row r="157" spans="1:14" x14ac:dyDescent="0.2">
      <c r="A157" s="32" t="s">
        <v>178</v>
      </c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39"/>
      <c r="N157" s="22"/>
    </row>
    <row r="158" spans="1:14" x14ac:dyDescent="0.2">
      <c r="A158" s="33" t="s">
        <v>179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40"/>
      <c r="N158" s="10"/>
    </row>
    <row r="159" spans="1:14" ht="25.5" x14ac:dyDescent="0.2">
      <c r="A159" s="30" t="s">
        <v>180</v>
      </c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38"/>
      <c r="N159" s="23"/>
    </row>
    <row r="160" spans="1:14" x14ac:dyDescent="0.2">
      <c r="A160" s="32" t="s">
        <v>181</v>
      </c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39"/>
      <c r="N160" s="22"/>
    </row>
    <row r="161" spans="1:14" x14ac:dyDescent="0.2">
      <c r="A161" s="11" t="s">
        <v>55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40"/>
      <c r="N161" s="10"/>
    </row>
    <row r="162" spans="1:14" x14ac:dyDescent="0.2">
      <c r="A162" s="33" t="s">
        <v>120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40"/>
      <c r="N162" s="10"/>
    </row>
    <row r="163" spans="1:14" ht="25.5" x14ac:dyDescent="0.2">
      <c r="A163" s="30" t="s">
        <v>182</v>
      </c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38"/>
      <c r="N163" s="23"/>
    </row>
    <row r="164" spans="1:14" ht="25.5" x14ac:dyDescent="0.2">
      <c r="A164" s="32" t="s">
        <v>183</v>
      </c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39"/>
      <c r="N164" s="22"/>
    </row>
    <row r="165" spans="1:14" x14ac:dyDescent="0.2">
      <c r="A165" s="33" t="s">
        <v>54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40"/>
      <c r="N165" s="10"/>
    </row>
    <row r="166" spans="1:14" ht="25.5" x14ac:dyDescent="0.2">
      <c r="A166" s="30" t="s">
        <v>184</v>
      </c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38"/>
      <c r="N166" s="23"/>
    </row>
    <row r="167" spans="1:14" ht="25.5" x14ac:dyDescent="0.2">
      <c r="A167" s="32" t="s">
        <v>185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39"/>
      <c r="N167" s="22"/>
    </row>
    <row r="168" spans="1:14" x14ac:dyDescent="0.2">
      <c r="A168" s="33" t="s">
        <v>53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40"/>
      <c r="N168" s="10"/>
    </row>
    <row r="169" spans="1:14" x14ac:dyDescent="0.2">
      <c r="A169" s="30" t="s">
        <v>186</v>
      </c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38"/>
      <c r="N169" s="23"/>
    </row>
    <row r="170" spans="1:14" x14ac:dyDescent="0.2">
      <c r="A170" s="31" t="s">
        <v>187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37"/>
      <c r="N170" s="24"/>
    </row>
    <row r="171" spans="1:14" x14ac:dyDescent="0.2">
      <c r="A171" s="17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1:14" x14ac:dyDescent="0.2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</row>
    <row r="173" spans="1:14" x14ac:dyDescent="0.2">
      <c r="A173" s="47" t="s">
        <v>27</v>
      </c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39"/>
      <c r="N173" s="22"/>
    </row>
    <row r="174" spans="1:14" x14ac:dyDescent="0.2">
      <c r="A174" s="33" t="s">
        <v>26</v>
      </c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40"/>
      <c r="N174" s="10"/>
    </row>
    <row r="175" spans="1:14" x14ac:dyDescent="0.2">
      <c r="A175" s="30" t="s">
        <v>25</v>
      </c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38"/>
      <c r="N175" s="23"/>
    </row>
    <row r="176" spans="1:14" x14ac:dyDescent="0.2">
      <c r="A176" s="32" t="s">
        <v>24</v>
      </c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39"/>
      <c r="N176" s="22"/>
    </row>
    <row r="177" spans="1:14" x14ac:dyDescent="0.2">
      <c r="A177" s="33" t="s">
        <v>23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40"/>
      <c r="N177" s="10"/>
    </row>
    <row r="178" spans="1:14" x14ac:dyDescent="0.2">
      <c r="A178" s="30" t="s">
        <v>22</v>
      </c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38"/>
      <c r="N178" s="23"/>
    </row>
    <row r="179" spans="1:14" x14ac:dyDescent="0.2">
      <c r="A179" s="32" t="s">
        <v>21</v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39"/>
      <c r="N179" s="22"/>
    </row>
    <row r="180" spans="1:14" x14ac:dyDescent="0.2">
      <c r="A180" s="33" t="s">
        <v>20</v>
      </c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40"/>
      <c r="N180" s="10"/>
    </row>
    <row r="181" spans="1:14" x14ac:dyDescent="0.2">
      <c r="A181" s="30" t="s">
        <v>19</v>
      </c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38"/>
      <c r="N181" s="23"/>
    </row>
    <row r="182" spans="1:14" x14ac:dyDescent="0.2">
      <c r="A182" s="32" t="s">
        <v>18</v>
      </c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39"/>
      <c r="N182" s="22"/>
    </row>
    <row r="183" spans="1:14" x14ac:dyDescent="0.2">
      <c r="A183" s="33" t="s">
        <v>17</v>
      </c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40"/>
      <c r="N183" s="10"/>
    </row>
    <row r="184" spans="1:14" x14ac:dyDescent="0.2">
      <c r="A184" s="34" t="s">
        <v>17</v>
      </c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40"/>
      <c r="N184" s="10"/>
    </row>
    <row r="185" spans="1:14" x14ac:dyDescent="0.2">
      <c r="A185" s="33" t="s">
        <v>16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40"/>
      <c r="N185" s="10"/>
    </row>
    <row r="186" spans="1:14" x14ac:dyDescent="0.2">
      <c r="A186" s="30" t="s">
        <v>188</v>
      </c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38"/>
      <c r="N186" s="23"/>
    </row>
    <row r="187" spans="1:14" ht="25.5" x14ac:dyDescent="0.2">
      <c r="A187" s="32" t="s">
        <v>189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39"/>
      <c r="N187" s="22"/>
    </row>
    <row r="188" spans="1:14" x14ac:dyDescent="0.2">
      <c r="A188" s="11" t="s">
        <v>209</v>
      </c>
      <c r="B188" s="10"/>
      <c r="C188" s="10"/>
      <c r="D188" s="10">
        <f>SUM(D189:D197)</f>
        <v>428895.59</v>
      </c>
      <c r="E188" s="10"/>
      <c r="F188" s="10"/>
      <c r="G188" s="10"/>
      <c r="H188" s="10"/>
      <c r="I188" s="10"/>
      <c r="J188" s="10"/>
      <c r="K188" s="10"/>
      <c r="L188" s="10"/>
      <c r="M188" s="40"/>
      <c r="N188" s="10"/>
    </row>
    <row r="189" spans="1:14" ht="25.5" x14ac:dyDescent="0.2">
      <c r="A189" s="33" t="s">
        <v>15</v>
      </c>
      <c r="B189" s="10"/>
      <c r="C189" s="10"/>
      <c r="D189" s="10">
        <v>428895.59</v>
      </c>
      <c r="E189" s="10"/>
      <c r="F189" s="10"/>
      <c r="G189" s="10"/>
      <c r="H189" s="10"/>
      <c r="I189" s="10"/>
      <c r="J189" s="10"/>
      <c r="K189" s="10"/>
      <c r="L189" s="10"/>
      <c r="M189" s="40"/>
      <c r="N189" s="10"/>
    </row>
    <row r="190" spans="1:14" ht="25.5" x14ac:dyDescent="0.2">
      <c r="A190" s="30" t="s">
        <v>14</v>
      </c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38"/>
      <c r="N190" s="23"/>
    </row>
    <row r="191" spans="1:14" ht="25.5" x14ac:dyDescent="0.2">
      <c r="A191" s="31" t="s">
        <v>13</v>
      </c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37"/>
      <c r="N191" s="24"/>
    </row>
    <row r="192" spans="1:14" x14ac:dyDescent="0.2">
      <c r="A192" s="31" t="s">
        <v>12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37"/>
      <c r="N192" s="24"/>
    </row>
    <row r="193" spans="1:14" x14ac:dyDescent="0.2">
      <c r="A193" s="31" t="s">
        <v>11</v>
      </c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37"/>
      <c r="N193" s="24"/>
    </row>
    <row r="194" spans="1:14" x14ac:dyDescent="0.2">
      <c r="A194" s="31" t="s">
        <v>10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37"/>
      <c r="N194" s="24"/>
    </row>
    <row r="195" spans="1:14" x14ac:dyDescent="0.2">
      <c r="A195" s="31" t="s">
        <v>190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37"/>
      <c r="N195" s="24"/>
    </row>
    <row r="196" spans="1:14" x14ac:dyDescent="0.2">
      <c r="A196" s="31" t="s">
        <v>9</v>
      </c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37"/>
      <c r="N196" s="24"/>
    </row>
    <row r="197" spans="1:14" ht="25.5" x14ac:dyDescent="0.2">
      <c r="A197" s="32" t="s">
        <v>191</v>
      </c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39"/>
      <c r="N197" s="22"/>
    </row>
    <row r="198" spans="1:14" x14ac:dyDescent="0.2">
      <c r="A198" s="33" t="s">
        <v>192</v>
      </c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40"/>
      <c r="N198" s="10"/>
    </row>
    <row r="199" spans="1:14" x14ac:dyDescent="0.2">
      <c r="A199" s="30" t="s">
        <v>193</v>
      </c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38"/>
      <c r="N199" s="23"/>
    </row>
    <row r="200" spans="1:14" x14ac:dyDescent="0.2">
      <c r="A200" s="32" t="s">
        <v>194</v>
      </c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39"/>
      <c r="N200" s="22"/>
    </row>
    <row r="201" spans="1:14" x14ac:dyDescent="0.2">
      <c r="A201" s="33" t="s">
        <v>195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40"/>
      <c r="N201" s="10"/>
    </row>
    <row r="202" spans="1:14" x14ac:dyDescent="0.2">
      <c r="A202" s="30" t="s">
        <v>196</v>
      </c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38"/>
      <c r="N202" s="23"/>
    </row>
    <row r="203" spans="1:14" x14ac:dyDescent="0.2">
      <c r="A203" s="31" t="s">
        <v>197</v>
      </c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37"/>
      <c r="N203" s="24"/>
    </row>
    <row r="204" spans="1:14" ht="25.5" x14ac:dyDescent="0.2">
      <c r="A204" s="31" t="s">
        <v>198</v>
      </c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37"/>
      <c r="N204" s="24"/>
    </row>
    <row r="205" spans="1:14" ht="25.5" x14ac:dyDescent="0.2">
      <c r="A205" s="31" t="s">
        <v>199</v>
      </c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37"/>
      <c r="N205" s="24"/>
    </row>
    <row r="206" spans="1:14" ht="25.5" x14ac:dyDescent="0.2">
      <c r="A206" s="32" t="s">
        <v>200</v>
      </c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39"/>
      <c r="N206" s="22"/>
    </row>
    <row r="207" spans="1:14" ht="25.5" x14ac:dyDescent="0.2">
      <c r="A207" s="33" t="s">
        <v>8</v>
      </c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40"/>
      <c r="N207" s="10"/>
    </row>
    <row r="208" spans="1:14" ht="25.5" x14ac:dyDescent="0.2">
      <c r="A208" s="34" t="s">
        <v>8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40"/>
      <c r="N208" s="10"/>
    </row>
    <row r="209" spans="1:14" x14ac:dyDescent="0.2">
      <c r="A209" s="33" t="s">
        <v>201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40"/>
      <c r="N209" s="10"/>
    </row>
    <row r="210" spans="1:14" x14ac:dyDescent="0.2">
      <c r="A210" s="30" t="s">
        <v>201</v>
      </c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38"/>
      <c r="N210" s="23"/>
    </row>
    <row r="211" spans="1:14" x14ac:dyDescent="0.2">
      <c r="A211" s="17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 x14ac:dyDescent="0.2">
      <c r="A212" s="41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1:14" x14ac:dyDescent="0.2">
      <c r="A213" s="41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</row>
    <row r="214" spans="1:14" x14ac:dyDescent="0.2">
      <c r="A214" s="42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</row>
    <row r="215" spans="1:14" x14ac:dyDescent="0.2">
      <c r="A215" s="29" t="s">
        <v>7</v>
      </c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39"/>
      <c r="N215" s="22"/>
    </row>
    <row r="216" spans="1:14" x14ac:dyDescent="0.2">
      <c r="A216" s="30" t="s">
        <v>6</v>
      </c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38"/>
      <c r="N216" s="23"/>
    </row>
    <row r="217" spans="1:14" x14ac:dyDescent="0.2">
      <c r="A217" s="31" t="s">
        <v>202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37"/>
      <c r="N217" s="24"/>
    </row>
    <row r="218" spans="1:14" x14ac:dyDescent="0.2">
      <c r="A218" s="31" t="s">
        <v>203</v>
      </c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37"/>
      <c r="N218" s="24"/>
    </row>
    <row r="219" spans="1:14" ht="25.5" x14ac:dyDescent="0.2">
      <c r="A219" s="31" t="s">
        <v>5</v>
      </c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37"/>
      <c r="N219" s="24"/>
    </row>
    <row r="220" spans="1:14" ht="25.5" x14ac:dyDescent="0.2">
      <c r="A220" s="31" t="s">
        <v>204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37"/>
      <c r="N220" s="24"/>
    </row>
    <row r="221" spans="1:14" x14ac:dyDescent="0.2">
      <c r="A221" s="31" t="s">
        <v>4</v>
      </c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37"/>
      <c r="N221" s="24"/>
    </row>
    <row r="222" spans="1:14" x14ac:dyDescent="0.2">
      <c r="A222" s="31" t="s">
        <v>205</v>
      </c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37"/>
      <c r="N222" s="24"/>
    </row>
    <row r="223" spans="1:14" x14ac:dyDescent="0.2">
      <c r="A223" s="32" t="s">
        <v>3</v>
      </c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39"/>
      <c r="N223" s="22"/>
    </row>
    <row r="224" spans="1:14" x14ac:dyDescent="0.2">
      <c r="A224" s="11" t="s">
        <v>210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40"/>
      <c r="N224" s="10"/>
    </row>
    <row r="225" spans="1:14" x14ac:dyDescent="0.2">
      <c r="A225" s="33" t="s">
        <v>206</v>
      </c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40"/>
      <c r="N225" s="10"/>
    </row>
    <row r="226" spans="1:14" x14ac:dyDescent="0.2">
      <c r="A226" s="34" t="s">
        <v>207</v>
      </c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40"/>
      <c r="N226" s="10"/>
    </row>
    <row r="227" spans="1:14" x14ac:dyDescent="0.2">
      <c r="A227" s="7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10"/>
    </row>
    <row r="228" spans="1:14" x14ac:dyDescent="0.2">
      <c r="A228" s="9" t="s">
        <v>2</v>
      </c>
      <c r="B228" s="8">
        <f>B99+B106+B116</f>
        <v>5913273.1199999992</v>
      </c>
      <c r="C228" s="8">
        <f>C99+C106+C116</f>
        <v>11799473.520000001</v>
      </c>
      <c r="D228" s="8">
        <f>D99+D106+D116+D188</f>
        <v>19860263.300000001</v>
      </c>
      <c r="E228" s="8">
        <f t="shared" ref="E228:G228" si="21">E99+E106+E116</f>
        <v>0</v>
      </c>
      <c r="F228" s="8">
        <f t="shared" si="21"/>
        <v>0</v>
      </c>
      <c r="G228" s="8">
        <f t="shared" si="21"/>
        <v>0</v>
      </c>
      <c r="H228" s="8">
        <f t="shared" ref="H228:M228" si="22">SUM(H100:H223)</f>
        <v>0</v>
      </c>
      <c r="I228" s="8">
        <f t="shared" si="22"/>
        <v>0</v>
      </c>
      <c r="J228" s="8">
        <f t="shared" si="22"/>
        <v>0</v>
      </c>
      <c r="K228" s="8">
        <f t="shared" si="22"/>
        <v>0</v>
      </c>
      <c r="L228" s="8">
        <f t="shared" si="22"/>
        <v>0</v>
      </c>
      <c r="M228" s="8">
        <f t="shared" si="22"/>
        <v>0</v>
      </c>
      <c r="N228" s="8">
        <f>B228+C228+D228+E228+F228+G228+H228+I228+J228+K228+L228+M228</f>
        <v>37573009.939999998</v>
      </c>
    </row>
    <row r="229" spans="1:14" x14ac:dyDescent="0.2">
      <c r="A229" s="7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5"/>
    </row>
    <row r="230" spans="1:14" x14ac:dyDescent="0.2">
      <c r="A230" s="4" t="s">
        <v>1</v>
      </c>
      <c r="B230" s="3">
        <f t="shared" ref="B230:N230" si="23">B95-B228</f>
        <v>-1696045.1099999994</v>
      </c>
      <c r="C230" s="3">
        <f t="shared" si="23"/>
        <v>-1701356.8400000017</v>
      </c>
      <c r="D230" s="3">
        <f t="shared" si="23"/>
        <v>1940324.4799999967</v>
      </c>
      <c r="E230" s="3">
        <f t="shared" si="23"/>
        <v>0</v>
      </c>
      <c r="F230" s="3">
        <f t="shared" si="23"/>
        <v>0</v>
      </c>
      <c r="G230" s="3">
        <f t="shared" si="23"/>
        <v>0</v>
      </c>
      <c r="H230" s="3">
        <f t="shared" si="23"/>
        <v>0</v>
      </c>
      <c r="I230" s="3">
        <f t="shared" si="23"/>
        <v>0</v>
      </c>
      <c r="J230" s="3">
        <f t="shared" si="23"/>
        <v>0</v>
      </c>
      <c r="K230" s="3">
        <f t="shared" si="23"/>
        <v>0</v>
      </c>
      <c r="L230" s="3">
        <f t="shared" si="23"/>
        <v>0</v>
      </c>
      <c r="M230" s="3">
        <f t="shared" si="23"/>
        <v>0</v>
      </c>
      <c r="N230" s="3">
        <f t="shared" si="23"/>
        <v>-1457077.4700000063</v>
      </c>
    </row>
    <row r="231" spans="1:14" ht="12.75" customHeight="1" x14ac:dyDescent="0.2"/>
    <row r="232" spans="1:14" x14ac:dyDescent="0.2">
      <c r="A232" s="60" t="s">
        <v>0</v>
      </c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</row>
    <row r="252" spans="1:14" ht="12.75" customHeight="1" x14ac:dyDescent="0.2"/>
    <row r="254" spans="1:14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</sheetData>
  <mergeCells count="5">
    <mergeCell ref="A5:N5"/>
    <mergeCell ref="A4:N4"/>
    <mergeCell ref="A3:N3"/>
    <mergeCell ref="A2:N2"/>
    <mergeCell ref="A232:N232"/>
  </mergeCells>
  <pageMargins left="0.39370078740157483" right="0.39370078740157483" top="0.39370078740157483" bottom="0.39370078740157483" header="0" footer="0"/>
  <pageSetup scale="72" fitToHeight="0" orientation="landscape" r:id="rId1"/>
  <headerFooter>
    <oddFooter>&amp;R&amp;9pag.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02.1 ACTIVIDADES_ANALITICO</vt:lpstr>
      <vt:lpstr>'02.1 ACTIVIDADES_ANALITICO'!Área_de_impresión</vt:lpstr>
      <vt:lpstr>'02.1 ACTIVIDADES_ANALITICO'!Títulos_a_imprimir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2025-04-09T20:53:53Z</cp:lastPrinted>
  <dcterms:created xsi:type="dcterms:W3CDTF">2015-02-12T14:31:54Z</dcterms:created>
  <dcterms:modified xsi:type="dcterms:W3CDTF">2025-04-09T20:58:07Z</dcterms:modified>
</cp:coreProperties>
</file>